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-=TABULA=-" sheetId="1" r:id="rId1"/>
  </sheets>
  <calcPr calcId="162913"/>
</workbook>
</file>

<file path=xl/calcChain.xml><?xml version="1.0" encoding="utf-8"?>
<calcChain xmlns="http://schemas.openxmlformats.org/spreadsheetml/2006/main">
  <c r="AQ1" i="1" l="1"/>
  <c r="A35" i="1"/>
  <c r="BK33" i="1"/>
  <c r="BJ33" i="1"/>
  <c r="BI33" i="1"/>
  <c r="BH33" i="1"/>
  <c r="BG33" i="1"/>
  <c r="BF33" i="1"/>
  <c r="BE33" i="1"/>
  <c r="BD33" i="1"/>
  <c r="BC33" i="1"/>
  <c r="BB33" i="1"/>
  <c r="BA33" i="1"/>
  <c r="BL33" i="1"/>
  <c r="N33" i="1" s="1"/>
  <c r="AY33" i="1"/>
  <c r="AX33" i="1"/>
  <c r="AW33" i="1"/>
  <c r="AV33" i="1"/>
  <c r="AU33" i="1"/>
  <c r="AT33" i="1"/>
  <c r="AS33" i="1"/>
  <c r="AR33" i="1"/>
  <c r="AQ33" i="1"/>
  <c r="AP33" i="1"/>
  <c r="AO33" i="1"/>
  <c r="AM33" i="1"/>
  <c r="BK32" i="1"/>
  <c r="BJ32" i="1"/>
  <c r="BI32" i="1"/>
  <c r="BH32" i="1"/>
  <c r="BG32" i="1"/>
  <c r="BF32" i="1"/>
  <c r="BE32" i="1"/>
  <c r="BD32" i="1"/>
  <c r="BC32" i="1"/>
  <c r="BB32" i="1"/>
  <c r="BA32" i="1"/>
  <c r="AY32" i="1"/>
  <c r="AX32" i="1"/>
  <c r="AW32" i="1"/>
  <c r="AV32" i="1"/>
  <c r="AU32" i="1"/>
  <c r="AT32" i="1"/>
  <c r="AS32" i="1"/>
  <c r="AR32" i="1"/>
  <c r="AQ32" i="1"/>
  <c r="AP32" i="1"/>
  <c r="AO32" i="1"/>
  <c r="AM32" i="1"/>
  <c r="BK31" i="1"/>
  <c r="BJ31" i="1"/>
  <c r="BI31" i="1"/>
  <c r="BH31" i="1"/>
  <c r="BG31" i="1"/>
  <c r="BF31" i="1"/>
  <c r="BE31" i="1"/>
  <c r="BD31" i="1"/>
  <c r="BC31" i="1"/>
  <c r="BL31" i="1"/>
  <c r="N31" i="1" s="1"/>
  <c r="BB31" i="1"/>
  <c r="BA31" i="1"/>
  <c r="BM31" i="1" s="1"/>
  <c r="BO31" i="1" s="1"/>
  <c r="O31" i="1" s="1"/>
  <c r="AY31" i="1"/>
  <c r="AX31" i="1"/>
  <c r="AW31" i="1"/>
  <c r="AV31" i="1"/>
  <c r="AU31" i="1"/>
  <c r="AT31" i="1"/>
  <c r="AS31" i="1"/>
  <c r="AR31" i="1"/>
  <c r="AQ31" i="1"/>
  <c r="AP31" i="1"/>
  <c r="AO31" i="1"/>
  <c r="AM31" i="1"/>
  <c r="BK30" i="1"/>
  <c r="BJ30" i="1"/>
  <c r="BI30" i="1"/>
  <c r="BH30" i="1"/>
  <c r="BG30" i="1"/>
  <c r="BF30" i="1"/>
  <c r="BE30" i="1"/>
  <c r="BD30" i="1"/>
  <c r="BC30" i="1"/>
  <c r="BB30" i="1"/>
  <c r="BM30" i="1" s="1"/>
  <c r="BA30" i="1"/>
  <c r="AY30" i="1"/>
  <c r="AX30" i="1"/>
  <c r="AW30" i="1"/>
  <c r="AV30" i="1"/>
  <c r="AU30" i="1"/>
  <c r="AT30" i="1"/>
  <c r="AS30" i="1"/>
  <c r="AR30" i="1"/>
  <c r="AQ30" i="1"/>
  <c r="AP30" i="1"/>
  <c r="AO30" i="1"/>
  <c r="AM30" i="1"/>
  <c r="BK29" i="1"/>
  <c r="BJ29" i="1"/>
  <c r="BI29" i="1"/>
  <c r="BH29" i="1"/>
  <c r="BG29" i="1"/>
  <c r="BF29" i="1"/>
  <c r="BE29" i="1"/>
  <c r="BD29" i="1"/>
  <c r="BC29" i="1"/>
  <c r="BB29" i="1"/>
  <c r="BA29" i="1"/>
  <c r="BL29" i="1" s="1"/>
  <c r="N29" i="1" s="1"/>
  <c r="AY29" i="1"/>
  <c r="AX29" i="1"/>
  <c r="AW29" i="1"/>
  <c r="AV29" i="1"/>
  <c r="AU29" i="1"/>
  <c r="AT29" i="1"/>
  <c r="AS29" i="1"/>
  <c r="AR29" i="1"/>
  <c r="M29" i="1"/>
  <c r="I29" i="1" s="1"/>
  <c r="F29" i="1" s="1"/>
  <c r="E29" i="1" s="1"/>
  <c r="AQ29" i="1"/>
  <c r="AP29" i="1"/>
  <c r="AO29" i="1"/>
  <c r="AM29" i="1"/>
  <c r="BK28" i="1"/>
  <c r="BJ28" i="1"/>
  <c r="BI28" i="1"/>
  <c r="BH28" i="1"/>
  <c r="BG28" i="1"/>
  <c r="BF28" i="1"/>
  <c r="BE28" i="1"/>
  <c r="BD28" i="1"/>
  <c r="BC28" i="1"/>
  <c r="BB28" i="1"/>
  <c r="BA28" i="1"/>
  <c r="BL28" i="1" s="1"/>
  <c r="AY28" i="1"/>
  <c r="AX28" i="1"/>
  <c r="AW28" i="1"/>
  <c r="AV28" i="1"/>
  <c r="AU28" i="1"/>
  <c r="AT28" i="1"/>
  <c r="AS28" i="1"/>
  <c r="AR28" i="1"/>
  <c r="AQ28" i="1"/>
  <c r="AP28" i="1"/>
  <c r="AO28" i="1"/>
  <c r="M28" i="1" s="1"/>
  <c r="I28" i="1"/>
  <c r="F28" i="1" s="1"/>
  <c r="E28" i="1" s="1"/>
  <c r="AM28" i="1"/>
  <c r="BK27" i="1"/>
  <c r="BJ27" i="1"/>
  <c r="BI27" i="1"/>
  <c r="BH27" i="1"/>
  <c r="BG27" i="1"/>
  <c r="BF27" i="1"/>
  <c r="BE27" i="1"/>
  <c r="BD27" i="1"/>
  <c r="BC27" i="1"/>
  <c r="BB27" i="1"/>
  <c r="BA27" i="1"/>
  <c r="BL27" i="1" s="1"/>
  <c r="AY27" i="1"/>
  <c r="AX27" i="1"/>
  <c r="AW27" i="1"/>
  <c r="AV27" i="1"/>
  <c r="AU27" i="1"/>
  <c r="AT27" i="1"/>
  <c r="AS27" i="1"/>
  <c r="AR27" i="1"/>
  <c r="AQ27" i="1"/>
  <c r="AP27" i="1"/>
  <c r="AO27" i="1"/>
  <c r="M27" i="1" s="1"/>
  <c r="I27" i="1" s="1"/>
  <c r="F27" i="1" s="1"/>
  <c r="E27" i="1" s="1"/>
  <c r="AM27" i="1"/>
  <c r="BK26" i="1"/>
  <c r="BJ26" i="1"/>
  <c r="BI26" i="1"/>
  <c r="BH26" i="1"/>
  <c r="BG26" i="1"/>
  <c r="BF26" i="1"/>
  <c r="BE26" i="1"/>
  <c r="BD26" i="1"/>
  <c r="BC26" i="1"/>
  <c r="BB26" i="1"/>
  <c r="BA26" i="1"/>
  <c r="BL26" i="1" s="1"/>
  <c r="N26" i="1" s="1"/>
  <c r="AY26" i="1"/>
  <c r="AX26" i="1"/>
  <c r="AW26" i="1"/>
  <c r="AV26" i="1"/>
  <c r="AU26" i="1"/>
  <c r="AT26" i="1"/>
  <c r="AS26" i="1"/>
  <c r="AR26" i="1"/>
  <c r="AQ26" i="1"/>
  <c r="M26" i="1"/>
  <c r="I26" i="1" s="1"/>
  <c r="F26" i="1" s="1"/>
  <c r="E26" i="1" s="1"/>
  <c r="AP26" i="1"/>
  <c r="AO26" i="1"/>
  <c r="AM26" i="1"/>
  <c r="BK25" i="1"/>
  <c r="BJ25" i="1"/>
  <c r="BI25" i="1"/>
  <c r="BH25" i="1"/>
  <c r="BG25" i="1"/>
  <c r="BF25" i="1"/>
  <c r="BE25" i="1"/>
  <c r="BD25" i="1"/>
  <c r="BC25" i="1"/>
  <c r="BB25" i="1"/>
  <c r="BA25" i="1"/>
  <c r="BL25" i="1"/>
  <c r="AY25" i="1"/>
  <c r="AX25" i="1"/>
  <c r="AW25" i="1"/>
  <c r="AV25" i="1"/>
  <c r="AU25" i="1"/>
  <c r="AT25" i="1"/>
  <c r="AS25" i="1"/>
  <c r="AR25" i="1"/>
  <c r="I25" i="1"/>
  <c r="F25" i="1" s="1"/>
  <c r="E25" i="1" s="1"/>
  <c r="AQ25" i="1"/>
  <c r="AP25" i="1"/>
  <c r="AO25" i="1"/>
  <c r="M25" i="1" s="1"/>
  <c r="AM25" i="1"/>
  <c r="BK24" i="1"/>
  <c r="BJ24" i="1"/>
  <c r="BI24" i="1"/>
  <c r="BH24" i="1"/>
  <c r="BG24" i="1"/>
  <c r="BF24" i="1"/>
  <c r="BE24" i="1"/>
  <c r="BD24" i="1"/>
  <c r="BC24" i="1"/>
  <c r="BB24" i="1"/>
  <c r="BN24" i="1"/>
  <c r="BA24" i="1"/>
  <c r="BL24" i="1"/>
  <c r="AY24" i="1"/>
  <c r="AX24" i="1"/>
  <c r="AW24" i="1"/>
  <c r="AV24" i="1"/>
  <c r="AU24" i="1"/>
  <c r="AT24" i="1"/>
  <c r="AS24" i="1"/>
  <c r="AR24" i="1"/>
  <c r="AQ24" i="1"/>
  <c r="AP24" i="1"/>
  <c r="M24" i="1" s="1"/>
  <c r="AO24" i="1"/>
  <c r="AM24" i="1"/>
  <c r="I24" i="1"/>
  <c r="F24" i="1" s="1"/>
  <c r="E24" i="1" s="1"/>
  <c r="BK23" i="1"/>
  <c r="BJ23" i="1"/>
  <c r="BI23" i="1"/>
  <c r="BH23" i="1"/>
  <c r="BG23" i="1"/>
  <c r="BF23" i="1"/>
  <c r="BE23" i="1"/>
  <c r="BD23" i="1"/>
  <c r="BC23" i="1"/>
  <c r="BB23" i="1"/>
  <c r="BM23" i="1" s="1"/>
  <c r="BA23" i="1"/>
  <c r="AY23" i="1"/>
  <c r="AX23" i="1"/>
  <c r="AW23" i="1"/>
  <c r="AV23" i="1"/>
  <c r="AU23" i="1"/>
  <c r="AT23" i="1"/>
  <c r="AS23" i="1"/>
  <c r="AR23" i="1"/>
  <c r="AQ23" i="1"/>
  <c r="M23" i="1" s="1"/>
  <c r="I23" i="1" s="1"/>
  <c r="F23" i="1" s="1"/>
  <c r="E23" i="1" s="1"/>
  <c r="AP23" i="1"/>
  <c r="AO23" i="1"/>
  <c r="AM23" i="1"/>
  <c r="BK22" i="1"/>
  <c r="BJ22" i="1"/>
  <c r="BI22" i="1"/>
  <c r="BH22" i="1"/>
  <c r="BG22" i="1"/>
  <c r="BF22" i="1"/>
  <c r="BE22" i="1"/>
  <c r="BD22" i="1"/>
  <c r="BC22" i="1"/>
  <c r="BB22" i="1"/>
  <c r="BA22" i="1"/>
  <c r="BL22" i="1" s="1"/>
  <c r="AY22" i="1"/>
  <c r="AX22" i="1"/>
  <c r="AW22" i="1"/>
  <c r="AV22" i="1"/>
  <c r="AU22" i="1"/>
  <c r="AT22" i="1"/>
  <c r="AS22" i="1"/>
  <c r="AR22" i="1"/>
  <c r="AQ22" i="1"/>
  <c r="M22" i="1"/>
  <c r="I22" i="1" s="1"/>
  <c r="F22" i="1" s="1"/>
  <c r="E22" i="1" s="1"/>
  <c r="AP22" i="1"/>
  <c r="AO22" i="1"/>
  <c r="AM22" i="1"/>
  <c r="BK21" i="1"/>
  <c r="BJ21" i="1"/>
  <c r="BI21" i="1"/>
  <c r="BH21" i="1"/>
  <c r="BG21" i="1"/>
  <c r="BF21" i="1"/>
  <c r="BE21" i="1"/>
  <c r="BD21" i="1"/>
  <c r="BC21" i="1"/>
  <c r="BB21" i="1"/>
  <c r="BA21" i="1"/>
  <c r="BL21" i="1"/>
  <c r="N21" i="1" s="1"/>
  <c r="AY21" i="1"/>
  <c r="AX21" i="1"/>
  <c r="AW21" i="1"/>
  <c r="AV21" i="1"/>
  <c r="AU21" i="1"/>
  <c r="AT21" i="1"/>
  <c r="AS21" i="1"/>
  <c r="AR21" i="1"/>
  <c r="I21" i="1"/>
  <c r="F21" i="1" s="1"/>
  <c r="E21" i="1" s="1"/>
  <c r="AQ21" i="1"/>
  <c r="AP21" i="1"/>
  <c r="AO21" i="1"/>
  <c r="M21" i="1" s="1"/>
  <c r="AM21" i="1"/>
  <c r="BK20" i="1"/>
  <c r="BJ20" i="1"/>
  <c r="BI20" i="1"/>
  <c r="BH20" i="1"/>
  <c r="BG20" i="1"/>
  <c r="BF20" i="1"/>
  <c r="BE20" i="1"/>
  <c r="BD20" i="1"/>
  <c r="BC20" i="1"/>
  <c r="BB20" i="1"/>
  <c r="BN20" i="1"/>
  <c r="BA20" i="1"/>
  <c r="AY20" i="1"/>
  <c r="AX20" i="1"/>
  <c r="AW20" i="1"/>
  <c r="AV20" i="1"/>
  <c r="AU20" i="1"/>
  <c r="AT20" i="1"/>
  <c r="AS20" i="1"/>
  <c r="AR20" i="1"/>
  <c r="AQ20" i="1"/>
  <c r="AP20" i="1"/>
  <c r="AO20" i="1"/>
  <c r="M20" i="1" s="1"/>
  <c r="I20" i="1"/>
  <c r="F20" i="1" s="1"/>
  <c r="E20" i="1" s="1"/>
  <c r="AM20" i="1"/>
  <c r="BK19" i="1"/>
  <c r="BJ19" i="1"/>
  <c r="BI19" i="1"/>
  <c r="BH19" i="1"/>
  <c r="BG19" i="1"/>
  <c r="BF19" i="1"/>
  <c r="BE19" i="1"/>
  <c r="BD19" i="1"/>
  <c r="BC19" i="1"/>
  <c r="BB19" i="1"/>
  <c r="BA19" i="1"/>
  <c r="BL19" i="1" s="1"/>
  <c r="AY19" i="1"/>
  <c r="AX19" i="1"/>
  <c r="AW19" i="1"/>
  <c r="AV19" i="1"/>
  <c r="AU19" i="1"/>
  <c r="AT19" i="1"/>
  <c r="AS19" i="1"/>
  <c r="AR19" i="1"/>
  <c r="AQ19" i="1"/>
  <c r="AP19" i="1"/>
  <c r="AO19" i="1"/>
  <c r="AM19" i="1"/>
  <c r="BK18" i="1"/>
  <c r="BJ18" i="1"/>
  <c r="BI18" i="1"/>
  <c r="BH18" i="1"/>
  <c r="BG18" i="1"/>
  <c r="BF18" i="1"/>
  <c r="BE18" i="1"/>
  <c r="BD18" i="1"/>
  <c r="BC18" i="1"/>
  <c r="BB18" i="1"/>
  <c r="BA18" i="1"/>
  <c r="BL18" i="1" s="1"/>
  <c r="N18" i="1" s="1"/>
  <c r="AY18" i="1"/>
  <c r="AX18" i="1"/>
  <c r="AW18" i="1"/>
  <c r="AV18" i="1"/>
  <c r="AU18" i="1"/>
  <c r="AT18" i="1"/>
  <c r="AS18" i="1"/>
  <c r="AR18" i="1"/>
  <c r="AQ18" i="1"/>
  <c r="M18" i="1"/>
  <c r="I18" i="1" s="1"/>
  <c r="F18" i="1" s="1"/>
  <c r="E18" i="1" s="1"/>
  <c r="AP18" i="1"/>
  <c r="AO18" i="1"/>
  <c r="AM18" i="1"/>
  <c r="BK17" i="1"/>
  <c r="BJ17" i="1"/>
  <c r="BI17" i="1"/>
  <c r="BH17" i="1"/>
  <c r="BG17" i="1"/>
  <c r="BF17" i="1"/>
  <c r="BE17" i="1"/>
  <c r="BD17" i="1"/>
  <c r="BC17" i="1"/>
  <c r="BB17" i="1"/>
  <c r="BM17" i="1" s="1"/>
  <c r="BA17" i="1"/>
  <c r="BL17" i="1"/>
  <c r="AY17" i="1"/>
  <c r="AX17" i="1"/>
  <c r="AW17" i="1"/>
  <c r="AV17" i="1"/>
  <c r="AU17" i="1"/>
  <c r="AT17" i="1"/>
  <c r="AS17" i="1"/>
  <c r="AR17" i="1"/>
  <c r="I17" i="1"/>
  <c r="F17" i="1" s="1"/>
  <c r="E17" i="1" s="1"/>
  <c r="AQ17" i="1"/>
  <c r="AP17" i="1"/>
  <c r="AO17" i="1"/>
  <c r="M17" i="1" s="1"/>
  <c r="AM17" i="1"/>
  <c r="BK16" i="1"/>
  <c r="BJ16" i="1"/>
  <c r="BI16" i="1"/>
  <c r="BH16" i="1"/>
  <c r="BG16" i="1"/>
  <c r="BF16" i="1"/>
  <c r="BE16" i="1"/>
  <c r="BD16" i="1"/>
  <c r="BC16" i="1"/>
  <c r="BB16" i="1"/>
  <c r="BN16" i="1" s="1"/>
  <c r="BA16" i="1"/>
  <c r="AY16" i="1"/>
  <c r="AX16" i="1"/>
  <c r="AW16" i="1"/>
  <c r="AV16" i="1"/>
  <c r="AU16" i="1"/>
  <c r="AT16" i="1"/>
  <c r="AS16" i="1"/>
  <c r="AR16" i="1"/>
  <c r="AQ16" i="1"/>
  <c r="AP16" i="1"/>
  <c r="AO16" i="1"/>
  <c r="AM16" i="1"/>
  <c r="M16" i="1"/>
  <c r="I16" i="1" s="1"/>
  <c r="F16" i="1" s="1"/>
  <c r="E16" i="1" s="1"/>
  <c r="BK15" i="1"/>
  <c r="BJ15" i="1"/>
  <c r="BI15" i="1"/>
  <c r="BH15" i="1"/>
  <c r="BG15" i="1"/>
  <c r="BF15" i="1"/>
  <c r="BE15" i="1"/>
  <c r="BD15" i="1"/>
  <c r="BC15" i="1"/>
  <c r="BB15" i="1"/>
  <c r="BA15" i="1"/>
  <c r="BM15" i="1" s="1"/>
  <c r="AY15" i="1"/>
  <c r="AX15" i="1"/>
  <c r="AW15" i="1"/>
  <c r="AV15" i="1"/>
  <c r="AU15" i="1"/>
  <c r="AT15" i="1"/>
  <c r="AS15" i="1"/>
  <c r="AR15" i="1"/>
  <c r="AQ15" i="1"/>
  <c r="AP15" i="1"/>
  <c r="AO15" i="1"/>
  <c r="M15" i="1" s="1"/>
  <c r="I15" i="1" s="1"/>
  <c r="F15" i="1" s="1"/>
  <c r="E15" i="1" s="1"/>
  <c r="AM15" i="1"/>
  <c r="BK14" i="1"/>
  <c r="BJ14" i="1"/>
  <c r="BI14" i="1"/>
  <c r="BH14" i="1"/>
  <c r="BG14" i="1"/>
  <c r="BF14" i="1"/>
  <c r="BE14" i="1"/>
  <c r="BD14" i="1"/>
  <c r="BC14" i="1"/>
  <c r="BB14" i="1"/>
  <c r="BM14" i="1" s="1"/>
  <c r="BA14" i="1"/>
  <c r="AY14" i="1"/>
  <c r="AX14" i="1"/>
  <c r="AW14" i="1"/>
  <c r="AV14" i="1"/>
  <c r="AU14" i="1"/>
  <c r="AT14" i="1"/>
  <c r="AS14" i="1"/>
  <c r="AR14" i="1"/>
  <c r="AQ14" i="1"/>
  <c r="AP14" i="1"/>
  <c r="AO14" i="1"/>
  <c r="AM14" i="1"/>
  <c r="BK13" i="1"/>
  <c r="BJ13" i="1"/>
  <c r="BI13" i="1"/>
  <c r="BH13" i="1"/>
  <c r="BG13" i="1"/>
  <c r="BF13" i="1"/>
  <c r="BE13" i="1"/>
  <c r="BD13" i="1"/>
  <c r="BC13" i="1"/>
  <c r="BB13" i="1"/>
  <c r="BA13" i="1"/>
  <c r="BL13" i="1" s="1"/>
  <c r="AY13" i="1"/>
  <c r="AX13" i="1"/>
  <c r="AW13" i="1"/>
  <c r="AV13" i="1"/>
  <c r="AU13" i="1"/>
  <c r="AT13" i="1"/>
  <c r="AS13" i="1"/>
  <c r="AR13" i="1"/>
  <c r="AQ13" i="1"/>
  <c r="AP13" i="1"/>
  <c r="M13" i="1" s="1"/>
  <c r="I13" i="1" s="1"/>
  <c r="F13" i="1" s="1"/>
  <c r="E13" i="1" s="1"/>
  <c r="AO13" i="1"/>
  <c r="AM13" i="1"/>
  <c r="BK12" i="1"/>
  <c r="BJ12" i="1"/>
  <c r="BI12" i="1"/>
  <c r="BH12" i="1"/>
  <c r="BG12" i="1"/>
  <c r="BF12" i="1"/>
  <c r="BE12" i="1"/>
  <c r="BD12" i="1"/>
  <c r="BC12" i="1"/>
  <c r="BB12" i="1"/>
  <c r="BA12" i="1"/>
  <c r="BL12" i="1" s="1"/>
  <c r="N12" i="1" s="1"/>
  <c r="AY12" i="1"/>
  <c r="AX12" i="1"/>
  <c r="AW12" i="1"/>
  <c r="AV12" i="1"/>
  <c r="AU12" i="1"/>
  <c r="AT12" i="1"/>
  <c r="AS12" i="1"/>
  <c r="AR12" i="1"/>
  <c r="AQ12" i="1"/>
  <c r="AP12" i="1"/>
  <c r="M12" i="1" s="1"/>
  <c r="I12" i="1" s="1"/>
  <c r="F12" i="1" s="1"/>
  <c r="E12" i="1" s="1"/>
  <c r="AO12" i="1"/>
  <c r="AM12" i="1"/>
  <c r="BK11" i="1"/>
  <c r="BJ11" i="1"/>
  <c r="BI11" i="1"/>
  <c r="BH11" i="1"/>
  <c r="BG11" i="1"/>
  <c r="BF11" i="1"/>
  <c r="BE11" i="1"/>
  <c r="BD11" i="1"/>
  <c r="BC11" i="1"/>
  <c r="BB11" i="1"/>
  <c r="BM11" i="1" s="1"/>
  <c r="BA11" i="1"/>
  <c r="AY11" i="1"/>
  <c r="AX11" i="1"/>
  <c r="AW11" i="1"/>
  <c r="AV11" i="1"/>
  <c r="AU11" i="1"/>
  <c r="AT11" i="1"/>
  <c r="AS11" i="1"/>
  <c r="AR11" i="1"/>
  <c r="AQ11" i="1"/>
  <c r="AP11" i="1"/>
  <c r="AO11" i="1"/>
  <c r="AM11" i="1"/>
  <c r="BK10" i="1"/>
  <c r="BJ10" i="1"/>
  <c r="BI10" i="1"/>
  <c r="BH10" i="1"/>
  <c r="BG10" i="1"/>
  <c r="BF10" i="1"/>
  <c r="BE10" i="1"/>
  <c r="BD10" i="1"/>
  <c r="BC10" i="1"/>
  <c r="BB10" i="1"/>
  <c r="BL10" i="1" s="1"/>
  <c r="BA10" i="1"/>
  <c r="AY10" i="1"/>
  <c r="AX10" i="1"/>
  <c r="AW10" i="1"/>
  <c r="AV10" i="1"/>
  <c r="AU10" i="1"/>
  <c r="AT10" i="1"/>
  <c r="AS10" i="1"/>
  <c r="AR10" i="1"/>
  <c r="AQ10" i="1"/>
  <c r="AP10" i="1"/>
  <c r="AO10" i="1"/>
  <c r="M10" i="1" s="1"/>
  <c r="I10" i="1" s="1"/>
  <c r="F10" i="1" s="1"/>
  <c r="E10" i="1" s="1"/>
  <c r="AM10" i="1"/>
  <c r="BK9" i="1"/>
  <c r="BJ9" i="1"/>
  <c r="BI9" i="1"/>
  <c r="BH9" i="1"/>
  <c r="BG9" i="1"/>
  <c r="BF9" i="1"/>
  <c r="BE9" i="1"/>
  <c r="BD9" i="1"/>
  <c r="BC9" i="1"/>
  <c r="BB9" i="1"/>
  <c r="BA9" i="1"/>
  <c r="BL9" i="1"/>
  <c r="AY9" i="1"/>
  <c r="AX9" i="1"/>
  <c r="AW9" i="1"/>
  <c r="AV9" i="1"/>
  <c r="AU9" i="1"/>
  <c r="AT9" i="1"/>
  <c r="AS9" i="1"/>
  <c r="AR9" i="1"/>
  <c r="AQ9" i="1"/>
  <c r="AP9" i="1"/>
  <c r="AO9" i="1"/>
  <c r="M9" i="1" s="1"/>
  <c r="I9" i="1" s="1"/>
  <c r="F9" i="1" s="1"/>
  <c r="E9" i="1" s="1"/>
  <c r="AM9" i="1"/>
  <c r="BK8" i="1"/>
  <c r="BJ8" i="1"/>
  <c r="BI8" i="1"/>
  <c r="BH8" i="1"/>
  <c r="BG8" i="1"/>
  <c r="BF8" i="1"/>
  <c r="BE8" i="1"/>
  <c r="BD8" i="1"/>
  <c r="BC8" i="1"/>
  <c r="BB8" i="1"/>
  <c r="BM8" i="1" s="1"/>
  <c r="BA8" i="1"/>
  <c r="AY8" i="1"/>
  <c r="AX8" i="1"/>
  <c r="AW8" i="1"/>
  <c r="AV8" i="1"/>
  <c r="AU8" i="1"/>
  <c r="AT8" i="1"/>
  <c r="AS8" i="1"/>
  <c r="AR8" i="1"/>
  <c r="AQ8" i="1"/>
  <c r="AP8" i="1"/>
  <c r="M8" i="1" s="1"/>
  <c r="AO8" i="1"/>
  <c r="AM8" i="1"/>
  <c r="I8" i="1"/>
  <c r="F8" i="1" s="1"/>
  <c r="E8" i="1" s="1"/>
  <c r="BK7" i="1"/>
  <c r="BJ7" i="1"/>
  <c r="BI7" i="1"/>
  <c r="BH7" i="1"/>
  <c r="BG7" i="1"/>
  <c r="BF7" i="1"/>
  <c r="BE7" i="1"/>
  <c r="BD7" i="1"/>
  <c r="BC7" i="1"/>
  <c r="BB7" i="1"/>
  <c r="BM7" i="1" s="1"/>
  <c r="BA7" i="1"/>
  <c r="AY7" i="1"/>
  <c r="AX7" i="1"/>
  <c r="AW7" i="1"/>
  <c r="AV7" i="1"/>
  <c r="AU7" i="1"/>
  <c r="AT7" i="1"/>
  <c r="AS7" i="1"/>
  <c r="AR7" i="1"/>
  <c r="AQ7" i="1"/>
  <c r="AP7" i="1"/>
  <c r="M7" i="1"/>
  <c r="I7" i="1" s="1"/>
  <c r="F7" i="1" s="1"/>
  <c r="E7" i="1" s="1"/>
  <c r="AO7" i="1"/>
  <c r="AM7" i="1"/>
  <c r="BK6" i="1"/>
  <c r="BJ6" i="1"/>
  <c r="BI6" i="1"/>
  <c r="BH6" i="1"/>
  <c r="BG6" i="1"/>
  <c r="BF6" i="1"/>
  <c r="BE6" i="1"/>
  <c r="BD6" i="1"/>
  <c r="BC6" i="1"/>
  <c r="BB6" i="1"/>
  <c r="BA6" i="1"/>
  <c r="BL6" i="1" s="1"/>
  <c r="N6" i="1" s="1"/>
  <c r="AY6" i="1"/>
  <c r="AX6" i="1"/>
  <c r="AW6" i="1"/>
  <c r="AV6" i="1"/>
  <c r="AU6" i="1"/>
  <c r="AT6" i="1"/>
  <c r="AS6" i="1"/>
  <c r="AR6" i="1"/>
  <c r="AQ6" i="1"/>
  <c r="M6" i="1"/>
  <c r="I6" i="1" s="1"/>
  <c r="F6" i="1" s="1"/>
  <c r="E6" i="1" s="1"/>
  <c r="AP6" i="1"/>
  <c r="AO6" i="1"/>
  <c r="AM6" i="1"/>
  <c r="BK5" i="1"/>
  <c r="BJ5" i="1"/>
  <c r="BI5" i="1"/>
  <c r="BH5" i="1"/>
  <c r="BG5" i="1"/>
  <c r="BF5" i="1"/>
  <c r="BE5" i="1"/>
  <c r="BD5" i="1"/>
  <c r="BC5" i="1"/>
  <c r="BB5" i="1"/>
  <c r="BA5" i="1"/>
  <c r="BL5" i="1"/>
  <c r="AY5" i="1"/>
  <c r="AX5" i="1"/>
  <c r="AW5" i="1"/>
  <c r="AV5" i="1"/>
  <c r="AU5" i="1"/>
  <c r="AT5" i="1"/>
  <c r="AS5" i="1"/>
  <c r="AR5" i="1"/>
  <c r="AQ5" i="1"/>
  <c r="AP5" i="1"/>
  <c r="M5" i="1" s="1"/>
  <c r="I5" i="1" s="1"/>
  <c r="F5" i="1" s="1"/>
  <c r="E5" i="1" s="1"/>
  <c r="AO5" i="1"/>
  <c r="AM5" i="1"/>
  <c r="AX1" i="1"/>
  <c r="BM32" i="1"/>
  <c r="AU1" i="1"/>
  <c r="BM9" i="1"/>
  <c r="BL16" i="1"/>
  <c r="N24" i="1"/>
  <c r="N5" i="1"/>
  <c r="BO25" i="1"/>
  <c r="O25" i="1" s="1"/>
  <c r="N25" i="1"/>
  <c r="BO17" i="1"/>
  <c r="O17" i="1" s="1"/>
  <c r="N17" i="1"/>
  <c r="N13" i="1"/>
  <c r="M19" i="1"/>
  <c r="I19" i="1" s="1"/>
  <c r="F19" i="1" s="1"/>
  <c r="E19" i="1" s="1"/>
  <c r="N9" i="1"/>
  <c r="BM5" i="1"/>
  <c r="BO5" i="1"/>
  <c r="O5" i="1" s="1"/>
  <c r="BM13" i="1"/>
  <c r="BO13" i="1"/>
  <c r="O13" i="1" s="1"/>
  <c r="BL20" i="1"/>
  <c r="BM21" i="1"/>
  <c r="BO21" i="1" s="1"/>
  <c r="O21" i="1" s="1"/>
  <c r="BN5" i="1"/>
  <c r="BN9" i="1"/>
  <c r="BM10" i="1"/>
  <c r="BN13" i="1"/>
  <c r="BN17" i="1"/>
  <c r="BN21" i="1"/>
  <c r="BN25" i="1"/>
  <c r="BN29" i="1"/>
  <c r="BN33" i="1"/>
  <c r="BM25" i="1"/>
  <c r="BM29" i="1"/>
  <c r="BO29" i="1" s="1"/>
  <c r="O29" i="1" s="1"/>
  <c r="BM33" i="1"/>
  <c r="BO33" i="1"/>
  <c r="O33" i="1" s="1"/>
  <c r="BN6" i="1"/>
  <c r="BN10" i="1"/>
  <c r="BN14" i="1"/>
  <c r="BN18" i="1"/>
  <c r="BM19" i="1"/>
  <c r="BN22" i="1"/>
  <c r="BN26" i="1"/>
  <c r="BM27" i="1"/>
  <c r="BN30" i="1"/>
  <c r="BN7" i="1"/>
  <c r="BN11" i="1"/>
  <c r="BN15" i="1"/>
  <c r="BM16" i="1"/>
  <c r="BN19" i="1"/>
  <c r="BM20" i="1"/>
  <c r="BN23" i="1"/>
  <c r="BM24" i="1"/>
  <c r="BO24" i="1"/>
  <c r="O24" i="1" s="1"/>
  <c r="BN27" i="1"/>
  <c r="BN31" i="1"/>
  <c r="BO20" i="1"/>
  <c r="O20" i="1"/>
  <c r="N20" i="1"/>
  <c r="BO16" i="1"/>
  <c r="O16" i="1" s="1"/>
  <c r="N16" i="1"/>
  <c r="N10" i="1" l="1"/>
  <c r="BO10" i="1"/>
  <c r="O10" i="1" s="1"/>
  <c r="N19" i="1"/>
  <c r="BO19" i="1"/>
  <c r="O19" i="1" s="1"/>
  <c r="N27" i="1"/>
  <c r="BO27" i="1"/>
  <c r="O27" i="1" s="1"/>
  <c r="BL14" i="1"/>
  <c r="N22" i="1"/>
  <c r="BN8" i="1"/>
  <c r="BO9" i="1"/>
  <c r="O9" i="1" s="1"/>
  <c r="BL15" i="1"/>
  <c r="N28" i="1"/>
  <c r="BL30" i="1"/>
  <c r="M31" i="1"/>
  <c r="I31" i="1" s="1"/>
  <c r="F31" i="1" s="1"/>
  <c r="E31" i="1" s="1"/>
  <c r="M32" i="1"/>
  <c r="I32" i="1" s="1"/>
  <c r="F32" i="1" s="1"/>
  <c r="E32" i="1" s="1"/>
  <c r="BM28" i="1"/>
  <c r="BO28" i="1" s="1"/>
  <c r="O28" i="1" s="1"/>
  <c r="BM12" i="1"/>
  <c r="BO12" i="1" s="1"/>
  <c r="O12" i="1" s="1"/>
  <c r="BM26" i="1"/>
  <c r="BO26" i="1" s="1"/>
  <c r="O26" i="1" s="1"/>
  <c r="BM22" i="1"/>
  <c r="BO22" i="1" s="1"/>
  <c r="O22" i="1" s="1"/>
  <c r="BM18" i="1"/>
  <c r="BO18" i="1" s="1"/>
  <c r="O18" i="1" s="1"/>
  <c r="BM6" i="1"/>
  <c r="BO6" i="1" s="1"/>
  <c r="O6" i="1" s="1"/>
  <c r="BN12" i="1"/>
  <c r="BN32" i="1"/>
  <c r="BL7" i="1"/>
  <c r="BL8" i="1"/>
  <c r="M11" i="1"/>
  <c r="I11" i="1" s="1"/>
  <c r="F11" i="1" s="1"/>
  <c r="E11" i="1" s="1"/>
  <c r="BL11" i="1"/>
  <c r="M14" i="1"/>
  <c r="I14" i="1" s="1"/>
  <c r="F14" i="1" s="1"/>
  <c r="E14" i="1" s="1"/>
  <c r="BL23" i="1"/>
  <c r="M30" i="1"/>
  <c r="I30" i="1" s="1"/>
  <c r="F30" i="1" s="1"/>
  <c r="E30" i="1" s="1"/>
  <c r="BL32" i="1"/>
  <c r="M33" i="1"/>
  <c r="I33" i="1" s="1"/>
  <c r="F33" i="1" s="1"/>
  <c r="E33" i="1" s="1"/>
  <c r="BN28" i="1"/>
  <c r="BO7" i="1" l="1"/>
  <c r="O7" i="1" s="1"/>
  <c r="N7" i="1"/>
  <c r="BO15" i="1"/>
  <c r="O15" i="1" s="1"/>
  <c r="N15" i="1"/>
  <c r="BO32" i="1"/>
  <c r="O32" i="1" s="1"/>
  <c r="N32" i="1"/>
  <c r="N23" i="1"/>
  <c r="BO23" i="1"/>
  <c r="O23" i="1" s="1"/>
  <c r="N11" i="1"/>
  <c r="BO11" i="1"/>
  <c r="O11" i="1" s="1"/>
  <c r="BO8" i="1"/>
  <c r="O8" i="1" s="1"/>
  <c r="N8" i="1"/>
  <c r="BO30" i="1"/>
  <c r="O30" i="1" s="1"/>
  <c r="N30" i="1"/>
  <c r="BO14" i="1"/>
  <c r="O14" i="1" s="1"/>
  <c r="N14" i="1"/>
</calcChain>
</file>

<file path=xl/sharedStrings.xml><?xml version="1.0" encoding="utf-8"?>
<sst xmlns="http://schemas.openxmlformats.org/spreadsheetml/2006/main" count="96" uniqueCount="75">
  <si>
    <t>Max P</t>
  </si>
  <si>
    <t>65 % no Max P</t>
  </si>
  <si>
    <t>Kārtas</t>
  </si>
  <si>
    <t>22-09-2019</t>
  </si>
  <si>
    <t xml:space="preserve">     Sacensību vieta: 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</si>
  <si>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</si>
  <si>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</si>
  <si>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</si>
  <si>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</si>
  <si>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</si>
  <si>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</si>
  <si>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</si>
  <si>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</si>
  <si>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</si>
  <si>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</si>
  <si>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</si>
  <si>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</si>
  <si>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</si>
  <si>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</si>
  <si>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</si>
  <si>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</si>
  <si>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</si>
  <si>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</si>
  <si>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</si>
  <si>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</si>
  <si>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>Laumanis Normunds</t>
  </si>
  <si>
    <t>Dūmiņš Jānis</t>
  </si>
  <si>
    <t>Priede Oskars</t>
  </si>
  <si>
    <t>NM</t>
  </si>
  <si>
    <t>Čoders Gaidis</t>
  </si>
  <si>
    <t>Pūliņš Pēteris</t>
  </si>
  <si>
    <t>Cīrulis Māris</t>
  </si>
  <si>
    <t>Ukstiņš Arvis</t>
  </si>
  <si>
    <t>Voitehovičs Staņislavs</t>
  </si>
  <si>
    <t>Janovskis Heinrihs</t>
  </si>
  <si>
    <t>Krencs Aigars</t>
  </si>
  <si>
    <t>Ulbins Dainis</t>
  </si>
  <si>
    <t>Pērkons Jānis</t>
  </si>
  <si>
    <t>Redbergs Arnis</t>
  </si>
  <si>
    <t>Rūja Ivars</t>
  </si>
  <si>
    <t>Golunovs Juris</t>
  </si>
  <si>
    <t>Emsis Aivars</t>
  </si>
  <si>
    <t>Balaka Maija</t>
  </si>
  <si>
    <t>GM</t>
  </si>
  <si>
    <t>Šadeiko Fēlikss</t>
  </si>
  <si>
    <t>Grigarovičs Ruslands</t>
  </si>
  <si>
    <t>Andersons Ēriks</t>
  </si>
  <si>
    <t>Čuda Aigars</t>
  </si>
  <si>
    <t>Naglis Juris</t>
  </si>
  <si>
    <t>Gross Rihards</t>
  </si>
  <si>
    <t>Ozoliņš Māris</t>
  </si>
  <si>
    <t>Gordejevs Dmitrijs</t>
  </si>
  <si>
    <t>Štubis Elmārs</t>
  </si>
  <si>
    <t>Pētersons Ilgvars</t>
  </si>
  <si>
    <t>Mellis Andris</t>
  </si>
  <si>
    <t>Susejs Voldemārs</t>
  </si>
  <si>
    <t>BRIVS</t>
  </si>
  <si>
    <t xml:space="preserve">   </t>
  </si>
  <si>
    <t>X</t>
  </si>
  <si>
    <t xml:space="preserve"> Sacensību tiesnesis:    </t>
  </si>
  <si>
    <t xml:space="preserve">       Galvenais tiesnesis:   </t>
  </si>
  <si>
    <t>Rīga</t>
  </si>
  <si>
    <t>Baldone</t>
  </si>
  <si>
    <t>Jelgavas novads</t>
  </si>
  <si>
    <t>Babīte</t>
  </si>
  <si>
    <t>Dobele</t>
  </si>
  <si>
    <t>Jelgava</t>
  </si>
  <si>
    <t>Rēzekne</t>
  </si>
  <si>
    <t>Olaine</t>
  </si>
  <si>
    <t>Jūrmala</t>
  </si>
  <si>
    <t>Ozolnieki</t>
  </si>
  <si>
    <t>Māris Cīrulis</t>
  </si>
  <si>
    <t>Upes iela 1, Sesavas pagasts, Jelgavas nvads</t>
  </si>
  <si>
    <t>Atklātais, individuālais novusa turnīrs "Rudens kauss 2019"</t>
  </si>
  <si>
    <t>Māris Cīrulis &amp; Jānis Pērkons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</si>
</sst>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00"/>
    <numFmt numFmtId="173" formatCode="0.0"/>
  </numFmts>
  <fonts count="17" x14ac:knownFonts="1">
    <font>
      <sz val="10"/>
      <name val="Arial"/>
    </font>
    <font>
      <b/>
      <i/>
      <sz val="2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14"/>
      <name val="Times New Roman"/>
      <family val="1"/>
      <charset val="186"/>
    </font>
    <font>
      <b/>
      <sz val="11"/>
      <color rgb="FFFFFFFF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2" borderId="0" xfId="0" applyFont="1" applyFill="1" applyAlignment="1"/>
    <xf numFmtId="0" fontId="5" fillId="2" borderId="0" xfId="0" applyFont="1" applyFill="1" applyBorder="1" applyAlignment="1">
      <alignment vertical="center"/>
    </xf>
    <xf numFmtId="0" fontId="6" fillId="2" borderId="0" xfId="0" applyFont="1" applyFill="1"/>
    <xf numFmtId="172" fontId="2" fillId="2" borderId="0" xfId="0" applyNumberFormat="1" applyFont="1" applyFill="1" applyAlignment="1">
      <alignment horizontal="center"/>
    </xf>
    <xf numFmtId="172" fontId="7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73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173" fontId="2" fillId="2" borderId="2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11" fillId="2" borderId="28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11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1" fontId="9" fillId="2" borderId="34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>
      <alignment horizontal="left"/>
    </xf>
    <xf numFmtId="1" fontId="9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4" borderId="27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center"/>
    </xf>
    <xf numFmtId="0" fontId="4" fillId="4" borderId="37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left"/>
    </xf>
  </cellXfs>
  <cellStyles count="1">
    <cellStyle name="Parasts" xfId="0" builtinId="0"/>
  </cellStyles>
  <dxfs count="1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/>
  <dimension ref="A1:BP85"/>
  <sheetViews>
    <sheetView tabSelected="1" workbookViewId="0">
      <selection activeCell="AA43" sqref="AA43"/>
    </sheetView>
  </sheetViews>
  <sheetFormatPr defaultRowHeight="12.75" x14ac:dyDescent="0.2"/>
  <cols>
    <col min="1" max="1" width="3.42578125" style="1" customWidth="1"/>
    <col min="2" max="2" width="18.7109375" style="1" customWidth="1"/>
    <col min="3" max="3" width="14.140625" style="1" customWidth="1"/>
    <col min="4" max="4" width="5" style="1" customWidth="1"/>
    <col min="5" max="6" width="4.7109375" style="1" customWidth="1"/>
    <col min="7" max="7" width="4.5703125" style="1" customWidth="1"/>
    <col min="8" max="8" width="4.7109375" style="1" hidden="1" customWidth="1"/>
    <col min="9" max="12" width="4.7109375" style="1" customWidth="1"/>
    <col min="13" max="15" width="5" style="1" customWidth="1"/>
    <col min="16" max="16" width="3.28515625" style="1" customWidth="1"/>
    <col min="17" max="17" width="2.7109375" style="1" customWidth="1"/>
    <col min="18" max="18" width="3.28515625" style="1" customWidth="1"/>
    <col min="19" max="19" width="2.7109375" style="1" customWidth="1"/>
    <col min="20" max="20" width="3.28515625" style="1" customWidth="1"/>
    <col min="21" max="21" width="2.7109375" style="1" customWidth="1"/>
    <col min="22" max="22" width="3.28515625" style="1" customWidth="1"/>
    <col min="23" max="23" width="2.7109375" style="1" customWidth="1"/>
    <col min="24" max="24" width="3.28515625" style="1" customWidth="1"/>
    <col min="25" max="25" width="2.7109375" style="1" customWidth="1"/>
    <col min="26" max="26" width="3.28515625" style="1" customWidth="1"/>
    <col min="27" max="27" width="2.7109375" style="1" customWidth="1"/>
    <col min="28" max="28" width="3.28515625" style="1" customWidth="1"/>
    <col min="29" max="29" width="2.7109375" style="1" customWidth="1"/>
    <col min="30" max="30" width="3.28515625" style="1" customWidth="1"/>
    <col min="31" max="31" width="2.7109375" style="1" customWidth="1"/>
    <col min="32" max="32" width="3.28515625" style="1" customWidth="1"/>
    <col min="33" max="33" width="2.7109375" style="1" customWidth="1"/>
    <col min="34" max="34" width="3.28515625" style="1" customWidth="1"/>
    <col min="35" max="35" width="2.7109375" style="1" customWidth="1"/>
    <col min="36" max="36" width="3.28515625" style="1" customWidth="1"/>
    <col min="37" max="37" width="2.7109375" style="1" customWidth="1"/>
    <col min="38" max="38" width="2.42578125" style="1" customWidth="1"/>
    <col min="39" max="39" width="2.28515625" style="1" customWidth="1"/>
    <col min="40" max="40" width="2.42578125" style="1" customWidth="1"/>
    <col min="41" max="51" width="4.140625" style="1" customWidth="1"/>
    <col min="52" max="52" width="2.42578125" style="1" customWidth="1"/>
    <col min="53" max="63" width="4.140625" style="1" customWidth="1"/>
    <col min="64" max="64" width="5.85546875" style="1" customWidth="1"/>
    <col min="65" max="66" width="6.42578125" style="1" customWidth="1"/>
    <col min="67" max="67" width="6.7109375" style="1" customWidth="1"/>
    <col min="68" max="16384" width="9.140625" style="1"/>
  </cols>
  <sheetData>
    <row r="1" spans="1:68" ht="18.75" x14ac:dyDescent="0.3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I1" s="2"/>
      <c r="AJ1" s="2"/>
      <c r="AK1" s="2"/>
      <c r="AL1" s="3"/>
      <c r="AM1" s="3"/>
      <c r="AN1" s="4"/>
      <c r="AO1" s="104" t="s">
        <v>0</v>
      </c>
      <c r="AP1" s="105"/>
      <c r="AQ1" s="5">
        <f>SUM(MAX(L5:L34)*3)</f>
        <v>33</v>
      </c>
      <c r="AR1" s="106" t="s">
        <v>1</v>
      </c>
      <c r="AS1" s="107"/>
      <c r="AT1" s="108"/>
      <c r="AU1" s="6">
        <f>SUM(ROUND(AQ1/100*65,0))</f>
        <v>21</v>
      </c>
      <c r="AV1" s="104" t="s">
        <v>2</v>
      </c>
      <c r="AW1" s="105"/>
      <c r="AX1" s="6">
        <f>MAX(L5:L34)</f>
        <v>11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7"/>
    </row>
    <row r="2" spans="1:68" ht="25.5" x14ac:dyDescent="0.3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8"/>
      <c r="AI2" s="8"/>
      <c r="AJ2" s="8"/>
      <c r="AK2" s="8"/>
      <c r="AL2" s="2"/>
      <c r="AM2" s="2"/>
      <c r="AN2" s="2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7"/>
    </row>
    <row r="3" spans="1:68" ht="15.75" x14ac:dyDescent="0.25">
      <c r="A3" s="109" t="s">
        <v>3</v>
      </c>
      <c r="B3" s="109"/>
      <c r="C3" s="10"/>
      <c r="D3" s="110"/>
      <c r="E3" s="110"/>
      <c r="F3" s="110"/>
      <c r="G3" s="110"/>
      <c r="H3" s="11"/>
      <c r="I3" s="12"/>
      <c r="J3" s="12"/>
      <c r="K3" s="12"/>
      <c r="L3" s="12"/>
      <c r="M3" s="110" t="s">
        <v>4</v>
      </c>
      <c r="N3" s="110"/>
      <c r="O3" s="110"/>
      <c r="P3" s="110"/>
      <c r="Q3" s="111" t="s">
        <v>72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3"/>
      <c r="AM3" s="13"/>
      <c r="AN3" s="13"/>
      <c r="AO3" s="112" t="s">
        <v>5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2"/>
      <c r="BA3" s="112" t="s">
        <v>6</v>
      </c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7"/>
    </row>
    <row r="4" spans="1:68" ht="24" x14ac:dyDescent="0.2">
      <c r="A4" s="14" t="s">
        <v>7</v>
      </c>
      <c r="B4" s="15" t="s">
        <v>8</v>
      </c>
      <c r="C4" s="16" t="s">
        <v>9</v>
      </c>
      <c r="D4" s="17" t="s">
        <v>10</v>
      </c>
      <c r="E4" s="18" t="s">
        <v>11</v>
      </c>
      <c r="F4" s="19" t="s">
        <v>12</v>
      </c>
      <c r="G4" s="19" t="s">
        <v>13</v>
      </c>
      <c r="H4" s="19"/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20" t="s">
        <v>20</v>
      </c>
      <c r="P4" s="113">
        <v>1</v>
      </c>
      <c r="Q4" s="114"/>
      <c r="R4" s="115">
        <v>2</v>
      </c>
      <c r="S4" s="116"/>
      <c r="T4" s="116">
        <v>3</v>
      </c>
      <c r="U4" s="116"/>
      <c r="V4" s="116">
        <v>4</v>
      </c>
      <c r="W4" s="116"/>
      <c r="X4" s="116">
        <v>5</v>
      </c>
      <c r="Y4" s="116"/>
      <c r="Z4" s="116">
        <v>6</v>
      </c>
      <c r="AA4" s="116"/>
      <c r="AB4" s="116">
        <v>7</v>
      </c>
      <c r="AC4" s="116"/>
      <c r="AD4" s="116">
        <v>8</v>
      </c>
      <c r="AE4" s="116"/>
      <c r="AF4" s="116">
        <v>9</v>
      </c>
      <c r="AG4" s="116"/>
      <c r="AH4" s="118">
        <v>10</v>
      </c>
      <c r="AI4" s="115"/>
      <c r="AJ4" s="118">
        <v>11</v>
      </c>
      <c r="AK4" s="115"/>
      <c r="AL4" s="21"/>
      <c r="AM4" s="21"/>
      <c r="AN4" s="21"/>
      <c r="AO4" s="22">
        <v>1</v>
      </c>
      <c r="AP4" s="22">
        <v>2</v>
      </c>
      <c r="AQ4" s="22">
        <v>3</v>
      </c>
      <c r="AR4" s="22">
        <v>4</v>
      </c>
      <c r="AS4" s="22">
        <v>5</v>
      </c>
      <c r="AT4" s="22">
        <v>6</v>
      </c>
      <c r="AU4" s="22">
        <v>7</v>
      </c>
      <c r="AV4" s="22">
        <v>8</v>
      </c>
      <c r="AW4" s="22">
        <v>9</v>
      </c>
      <c r="AX4" s="22">
        <v>10</v>
      </c>
      <c r="AY4" s="22">
        <v>11</v>
      </c>
      <c r="AZ4" s="23"/>
      <c r="BA4" s="24">
        <v>1</v>
      </c>
      <c r="BB4" s="24">
        <v>2</v>
      </c>
      <c r="BC4" s="24">
        <v>3</v>
      </c>
      <c r="BD4" s="24">
        <v>4</v>
      </c>
      <c r="BE4" s="24">
        <v>5</v>
      </c>
      <c r="BF4" s="24">
        <v>6</v>
      </c>
      <c r="BG4" s="24">
        <v>7</v>
      </c>
      <c r="BH4" s="24">
        <v>8</v>
      </c>
      <c r="BI4" s="24">
        <v>9</v>
      </c>
      <c r="BJ4" s="24">
        <v>10</v>
      </c>
      <c r="BK4" s="24">
        <v>11</v>
      </c>
      <c r="BL4" s="24" t="s">
        <v>21</v>
      </c>
      <c r="BM4" s="25" t="s">
        <v>22</v>
      </c>
      <c r="BN4" s="25" t="s">
        <v>23</v>
      </c>
      <c r="BO4" s="26" t="s">
        <v>24</v>
      </c>
      <c r="BP4" s="7"/>
    </row>
    <row r="5" spans="1:68" ht="14.25" x14ac:dyDescent="0.2">
      <c r="A5" s="27">
        <v>1</v>
      </c>
      <c r="B5" s="28" t="s">
        <v>25</v>
      </c>
      <c r="C5" s="28" t="s">
        <v>61</v>
      </c>
      <c r="D5" s="29"/>
      <c r="E5" s="30">
        <f>IF(G5=0,0,IF(G5+F5&lt;1000,1000,G5+F5))</f>
        <v>1436.5</v>
      </c>
      <c r="F5" s="31">
        <f t="shared" ref="F5:F14" si="0">IF(L5=0,0,IF(G5+(IF(I5&gt;-150,(IF(I5&gt;=150,IF(K5&gt;=$AU$1,0,SUM(IF(MAX(P5:AK5)=999,K5-3,K5)-L5*3*(15+50)%)*10),SUM(IF(MAX(P5:AK5)=999,K5-3,K5)-L5*3*(I5/10+50)%)*10)),(IF(I5&lt;-150,IF((IF(MAX(P5:AK5)=999,K5-3,K5)-L5*3*(I5/10+50)%)*10&lt;1,0,(IF(MAX(P5:AK5)=999,K5-3,K5)-L5*3*(I5/10+50)%)*10))))),(IF(I5&gt;-150,(IF(I5&gt;150,IF(K5&gt;=$AU$1,0,SUM(IF(MAX(P5:AK5)=999,K5-3,K5)-L5*3*(15+50)%)*10),SUM(IF(MAX(P5:AK5)=999,K5-3,K5)-L5*3*(I5/10+50)%)*10)),(IF(I5&lt;-150,IF((IF(MAX(P5:AK5)=999,K5-3,K5)-L5*3*(I5/10+50)%)*10&lt;1,0,(IF(MAX(P5:AK5)=999,K5-3,K5)-L5*3*(I5/10+50)%)*10)))))))</f>
        <v>-54.499999999999993</v>
      </c>
      <c r="G5" s="29">
        <v>1491</v>
      </c>
      <c r="H5" s="32"/>
      <c r="I5" s="33">
        <f>SUM(G5-M5)</f>
        <v>262.5454545454545</v>
      </c>
      <c r="J5" s="34">
        <v>14</v>
      </c>
      <c r="K5" s="35">
        <v>16</v>
      </c>
      <c r="L5" s="36">
        <v>11</v>
      </c>
      <c r="M5" s="36">
        <f>SUM(AO5:AY5)/L5</f>
        <v>1228.4545454545455</v>
      </c>
      <c r="N5" s="33">
        <f>BL5</f>
        <v>188</v>
      </c>
      <c r="O5" s="37">
        <f>BO5</f>
        <v>174</v>
      </c>
      <c r="P5" s="38">
        <v>15</v>
      </c>
      <c r="Q5" s="39">
        <v>3</v>
      </c>
      <c r="R5" s="40">
        <v>12</v>
      </c>
      <c r="S5" s="39">
        <v>3</v>
      </c>
      <c r="T5" s="41">
        <v>13</v>
      </c>
      <c r="U5" s="42">
        <v>1</v>
      </c>
      <c r="V5" s="43">
        <v>6</v>
      </c>
      <c r="W5" s="42">
        <v>1</v>
      </c>
      <c r="X5" s="41">
        <v>23</v>
      </c>
      <c r="Y5" s="42">
        <v>0</v>
      </c>
      <c r="Z5" s="41">
        <v>10</v>
      </c>
      <c r="AA5" s="42">
        <v>1</v>
      </c>
      <c r="AB5" s="41">
        <v>2</v>
      </c>
      <c r="AC5" s="44">
        <v>0</v>
      </c>
      <c r="AD5" s="45">
        <v>19</v>
      </c>
      <c r="AE5" s="46">
        <v>3</v>
      </c>
      <c r="AF5" s="43">
        <v>8</v>
      </c>
      <c r="AG5" s="44">
        <v>0</v>
      </c>
      <c r="AH5" s="43">
        <v>16</v>
      </c>
      <c r="AI5" s="42">
        <v>3</v>
      </c>
      <c r="AJ5" s="41">
        <v>25</v>
      </c>
      <c r="AK5" s="42">
        <v>1</v>
      </c>
      <c r="AL5" s="47"/>
      <c r="AM5" s="48">
        <f t="shared" ref="AM5:AM33" si="1">SUM(Q5+S5+U5+W5+Y5+AA5+AC5+AE5+AG5+AI5+AK5)</f>
        <v>16</v>
      </c>
      <c r="AN5" s="47"/>
      <c r="AO5" s="49">
        <f t="shared" ref="AO5:AO33" si="2">IF(B5="BRIVS",0,(LOOKUP(P5,$A$5:$A$34,$G$5:$G$34)))</f>
        <v>1210</v>
      </c>
      <c r="AP5" s="50">
        <f t="shared" ref="AP5:AP33" si="3">IF(B5="BRIVS",0,(LOOKUP(R5,$A$5:$A$34,$G$5:$G$34)))</f>
        <v>1253</v>
      </c>
      <c r="AQ5" s="51">
        <f t="shared" ref="AQ5:AQ33" si="4">IF(B5="BRIVS",0,(LOOKUP(T5,$A$5:$A$34,$G$5:$G$34)))</f>
        <v>1243</v>
      </c>
      <c r="AR5" s="50">
        <f t="shared" ref="AR5:AR33" si="5">IF(B5="BRIVS",0,(LOOKUP(V5,$A$5:$A$34,$G$5:$G$34)))</f>
        <v>1350</v>
      </c>
      <c r="AS5" s="51">
        <f t="shared" ref="AS5:AS33" si="6">IF(B5="BRIVS",0,(LOOKUP(X5,$A$5:$A$34,$G$5:$G$34)))</f>
        <v>1063</v>
      </c>
      <c r="AT5" s="51">
        <f t="shared" ref="AT5:AT33" si="7">IF(B5="BRIVS",0,(LOOKUP(Z5,$A$5:$A$34,$G$5:$G$34)))</f>
        <v>1284</v>
      </c>
      <c r="AU5" s="51">
        <f t="shared" ref="AU5:AU33" si="8">IF(B5="BRIVS",0,(LOOKUP(AB5,$A$5:$A$34,$G$5:$G$34)))</f>
        <v>1435</v>
      </c>
      <c r="AV5" s="51">
        <f t="shared" ref="AV5:AV33" si="9">IF(B5="BRIVS",0,(LOOKUP(AD5,$A$5:$A$34,$G$5:$G$34)))</f>
        <v>1149</v>
      </c>
      <c r="AW5" s="50">
        <f t="shared" ref="AW5:AW33" si="10">IF(B5="BRIVS",0,(LOOKUP(AF5,$A$5:$A$34,$G$5:$G$34)))</f>
        <v>1309</v>
      </c>
      <c r="AX5" s="51">
        <f t="shared" ref="AX5:AX33" si="11">IF(B5="BRIVS",0,(LOOKUP(AH5,$A$5:$A$34,$G$5:$G$34)))</f>
        <v>1179</v>
      </c>
      <c r="AY5" s="51">
        <f t="shared" ref="AY5:AY33" si="12">IF(B5="BRIVS",0,(LOOKUP(AJ5,$A$5:$A$34,$G$5:$G$34)))</f>
        <v>1038</v>
      </c>
      <c r="AZ5" s="2"/>
      <c r="BA5" s="52">
        <f t="shared" ref="BA5:BA33" si="13">IF(P5=999,0,(LOOKUP($P5,$A$5:$A$34,$K$5:$K$34)))</f>
        <v>15</v>
      </c>
      <c r="BB5" s="53">
        <f t="shared" ref="BB5:BB33" si="14">IF(R5=999,0,(LOOKUP($R5,$A$5:$A$34,$K$5:$K$34)))</f>
        <v>18</v>
      </c>
      <c r="BC5" s="53">
        <f t="shared" ref="BC5:BC33" si="15">IF(T5=999,0,(LOOKUP($T5,$A$5:$A$34,$K$5:$K$34)))</f>
        <v>15</v>
      </c>
      <c r="BD5" s="54">
        <f t="shared" ref="BD5:BD33" si="16">IF(V5=999,0,(LOOKUP($V5,$A$5:$A$34,$K$5:$K$34)))</f>
        <v>22</v>
      </c>
      <c r="BE5" s="53">
        <f t="shared" ref="BE5:BE33" si="17">IF(X5=999,0,(LOOKUP($X5,$A$5:$A$34,$K$5:$K$34)))</f>
        <v>19</v>
      </c>
      <c r="BF5" s="53">
        <f t="shared" ref="BF5:BF33" si="18">IF(Z5=999,0,(LOOKUP($Z5,$A$5:$A$34,$K$5:$K$34)))</f>
        <v>21</v>
      </c>
      <c r="BG5" s="53">
        <f t="shared" ref="BG5:BG33" si="19">IF(AB5=999,0,(LOOKUP($AB5,$A$5:$A$34,$K$5:$K$34)))</f>
        <v>17</v>
      </c>
      <c r="BH5" s="53">
        <f t="shared" ref="BH5:BH33" si="20">IF(AD5=999,0,(LOOKUP($AD5,$A$5:$A$34,$K$5:$K$34)))</f>
        <v>16</v>
      </c>
      <c r="BI5" s="53">
        <f t="shared" ref="BI5:BI33" si="21">IF(AF5=999,0,(LOOKUP($AF5,$A$5:$A$34,$K$5:$K$34)))</f>
        <v>16</v>
      </c>
      <c r="BJ5" s="53">
        <f t="shared" ref="BJ5:BJ33" si="22">IF(AH5=999,0,(LOOKUP($AH5,$A$5:$A$34,$K$5:$K$34)))</f>
        <v>14</v>
      </c>
      <c r="BK5" s="53">
        <f t="shared" ref="BK5:BK33" si="23">IF(AJ5=999,0,(LOOKUP($AJ5,$A$5:$A$34,$K$5:$K$34)))</f>
        <v>15</v>
      </c>
      <c r="BL5" s="55">
        <f>SUM(BA5,BB5,BC5,BD5,BE5,BG5,BF5,BH5,BI5,BJ5,BK5)</f>
        <v>188</v>
      </c>
      <c r="BM5" s="54">
        <f>IF($AX$1&gt;8,(IF($AX$1=9,MIN(BA5:BI5),IF($AX$1=10,MIN(BA5:BJ5),IF($AX$1=11,MIN(BA5:BK5))))),(IF($AX$1=4,MIN(BA5:BD5),IF($AX$1=5,MIN(BA5:BE5),IF($AX$1=6,MIN(BA5:BF5),IF($AX$1=7,MIN(BA5:BG5),IF($AX$1=8,MIN(BA5:BH5))))))))</f>
        <v>14</v>
      </c>
      <c r="BN5" s="54">
        <f>IF($AX$1&gt;8,(IF($AX$1=9,MAX(BA5:BI5),IF($AX$1=10,MAX(BA5:BJ5),IF($AX$1=11,MAX(BA5:BK5))))),(IF($AX$1=4,MAX(BA5:BD5),IF($AX$1=5,MAX(BA5:BE5),IF($AX$1=6,MAX(BA5:BF5),IF($AX$1=7,MAX(BA5:BG5),IF($AX$1=8,MAX(BA5:BH5))))))))</f>
        <v>22</v>
      </c>
      <c r="BO5" s="56">
        <f>SUM($BL5-$BM5)</f>
        <v>174</v>
      </c>
      <c r="BP5" s="7"/>
    </row>
    <row r="6" spans="1:68" ht="14.25" x14ac:dyDescent="0.2">
      <c r="A6" s="57">
        <v>2</v>
      </c>
      <c r="B6" s="58" t="s">
        <v>26</v>
      </c>
      <c r="C6" s="58" t="s">
        <v>62</v>
      </c>
      <c r="D6" s="59"/>
      <c r="E6" s="60">
        <f>IF(G6=0,0,IF(G6+F6&lt;1000,1000,G6+F6))</f>
        <v>1390.5</v>
      </c>
      <c r="F6" s="102">
        <f t="shared" si="0"/>
        <v>-44.499999999999993</v>
      </c>
      <c r="G6" s="59">
        <v>1435</v>
      </c>
      <c r="H6" s="62"/>
      <c r="I6" s="63">
        <f>SUM(G6-M6)</f>
        <v>178</v>
      </c>
      <c r="J6" s="64">
        <v>11</v>
      </c>
      <c r="K6" s="65">
        <v>17</v>
      </c>
      <c r="L6" s="66">
        <v>11</v>
      </c>
      <c r="M6" s="67">
        <f>SUM(AO6:AY6)/L6</f>
        <v>1257</v>
      </c>
      <c r="N6" s="63">
        <f>BL6</f>
        <v>181</v>
      </c>
      <c r="O6" s="68">
        <f>BO6</f>
        <v>178</v>
      </c>
      <c r="P6" s="69">
        <v>16</v>
      </c>
      <c r="Q6" s="70">
        <v>1</v>
      </c>
      <c r="R6" s="71">
        <v>29</v>
      </c>
      <c r="S6" s="72">
        <v>3</v>
      </c>
      <c r="T6" s="73">
        <v>18</v>
      </c>
      <c r="U6" s="74">
        <v>3</v>
      </c>
      <c r="V6" s="71">
        <v>5</v>
      </c>
      <c r="W6" s="74">
        <v>1</v>
      </c>
      <c r="X6" s="73">
        <v>6</v>
      </c>
      <c r="Y6" s="74">
        <v>0</v>
      </c>
      <c r="Z6" s="73">
        <v>11</v>
      </c>
      <c r="AA6" s="74">
        <v>1</v>
      </c>
      <c r="AB6" s="73">
        <v>1</v>
      </c>
      <c r="AC6" s="72">
        <v>3</v>
      </c>
      <c r="AD6" s="69">
        <v>12</v>
      </c>
      <c r="AE6" s="70">
        <v>1</v>
      </c>
      <c r="AF6" s="75">
        <v>13</v>
      </c>
      <c r="AG6" s="72">
        <v>1</v>
      </c>
      <c r="AH6" s="71">
        <v>20</v>
      </c>
      <c r="AI6" s="74">
        <v>3</v>
      </c>
      <c r="AJ6" s="71">
        <v>3</v>
      </c>
      <c r="AK6" s="74">
        <v>0</v>
      </c>
      <c r="AL6" s="47"/>
      <c r="AM6" s="48">
        <f t="shared" si="1"/>
        <v>17</v>
      </c>
      <c r="AN6" s="47"/>
      <c r="AO6" s="76">
        <f t="shared" si="2"/>
        <v>1179</v>
      </c>
      <c r="AP6" s="54">
        <f t="shared" si="3"/>
        <v>1000</v>
      </c>
      <c r="AQ6" s="77">
        <f t="shared" si="4"/>
        <v>1163</v>
      </c>
      <c r="AR6" s="54">
        <f t="shared" si="5"/>
        <v>1368</v>
      </c>
      <c r="AS6" s="77">
        <f t="shared" si="6"/>
        <v>1350</v>
      </c>
      <c r="AT6" s="77">
        <f t="shared" si="7"/>
        <v>1271</v>
      </c>
      <c r="AU6" s="77">
        <f t="shared" si="8"/>
        <v>1491</v>
      </c>
      <c r="AV6" s="77">
        <f t="shared" si="9"/>
        <v>1253</v>
      </c>
      <c r="AW6" s="54">
        <f t="shared" si="10"/>
        <v>1243</v>
      </c>
      <c r="AX6" s="77">
        <f t="shared" si="11"/>
        <v>1112</v>
      </c>
      <c r="AY6" s="77">
        <f t="shared" si="12"/>
        <v>1397</v>
      </c>
      <c r="AZ6" s="2"/>
      <c r="BA6" s="78">
        <f t="shared" si="13"/>
        <v>14</v>
      </c>
      <c r="BB6" s="77">
        <f t="shared" si="14"/>
        <v>3</v>
      </c>
      <c r="BC6" s="77">
        <f t="shared" si="15"/>
        <v>18</v>
      </c>
      <c r="BD6" s="54">
        <f t="shared" si="16"/>
        <v>18</v>
      </c>
      <c r="BE6" s="77">
        <f t="shared" si="17"/>
        <v>22</v>
      </c>
      <c r="BF6" s="77">
        <f t="shared" si="18"/>
        <v>18</v>
      </c>
      <c r="BG6" s="77">
        <f t="shared" si="19"/>
        <v>16</v>
      </c>
      <c r="BH6" s="77">
        <f t="shared" si="20"/>
        <v>18</v>
      </c>
      <c r="BI6" s="77">
        <f t="shared" si="21"/>
        <v>15</v>
      </c>
      <c r="BJ6" s="77">
        <f t="shared" si="22"/>
        <v>16</v>
      </c>
      <c r="BK6" s="77">
        <f t="shared" si="23"/>
        <v>23</v>
      </c>
      <c r="BL6" s="55">
        <f>SUM(BA6,BB6,BC6,BD6,BE6,BG6,BF6,BH6,BI6,BJ6,BK6)</f>
        <v>181</v>
      </c>
      <c r="BM6" s="54">
        <f>IF($AX$1&gt;8,(IF($AX$1=9,MIN(BA6:BI6),IF($AX$1=10,MIN(BA6:BJ6),IF($AX$1=11,MIN(BA6:BK6))))),(IF($AX$1=4,MIN(BA6:BD6),IF($AX$1=5,MIN(BA6:BE6),IF($AX$1=6,MIN(BA6:BF6),IF($AX$1=7,MIN(BA6:BG6),IF($AX$1=8,MIN(BA6:BH6))))))))</f>
        <v>3</v>
      </c>
      <c r="BN6" s="54">
        <f>IF($AX$1&gt;8,(IF($AX$1=9,MAX(BA6:BI6),IF($AX$1=10,MAX(BA6:BJ6),IF($AX$1=11,MAX(BA6:BK6))))),(IF($AX$1=4,MAX(BA6:BD6),IF($AX$1=5,MAX(BA6:BE6),IF($AX$1=6,MAX(BA6:BF6),IF($AX$1=7,MAX(BA6:BG6),IF($AX$1=8,MAX(BA6:BH6))))))))</f>
        <v>23</v>
      </c>
      <c r="BO6" s="56">
        <f>SUM($BL6-$BM6)</f>
        <v>178</v>
      </c>
      <c r="BP6" s="7"/>
    </row>
    <row r="7" spans="1:68" ht="14.25" x14ac:dyDescent="0.2">
      <c r="A7" s="57">
        <v>3</v>
      </c>
      <c r="B7" s="58" t="s">
        <v>27</v>
      </c>
      <c r="C7" s="79" t="s">
        <v>63</v>
      </c>
      <c r="D7" s="59" t="s">
        <v>28</v>
      </c>
      <c r="E7" s="60">
        <f t="shared" ref="E7:E33" si="24">IF(G7=0,0,IF(G7+F7&lt;1000,1000,G7+F7))</f>
        <v>1418.41</v>
      </c>
      <c r="F7" s="102">
        <f t="shared" si="0"/>
        <v>21.410000000000018</v>
      </c>
      <c r="G7" s="59">
        <v>1397</v>
      </c>
      <c r="H7" s="62"/>
      <c r="I7" s="63">
        <f t="shared" ref="I7:I33" si="25">SUM(G7-M7)</f>
        <v>132.09090909090901</v>
      </c>
      <c r="J7" s="64">
        <v>1</v>
      </c>
      <c r="K7" s="65">
        <v>23</v>
      </c>
      <c r="L7" s="80">
        <v>11</v>
      </c>
      <c r="M7" s="67">
        <f t="shared" ref="M7:M33" si="26">SUM(AO7:AY7)/L7</f>
        <v>1264.909090909091</v>
      </c>
      <c r="N7" s="63">
        <f t="shared" ref="N7:N33" si="27">BL7</f>
        <v>195</v>
      </c>
      <c r="O7" s="68">
        <f t="shared" ref="O7:O33" si="28">BO7</f>
        <v>180</v>
      </c>
      <c r="P7" s="69">
        <v>17</v>
      </c>
      <c r="Q7" s="70">
        <v>3</v>
      </c>
      <c r="R7" s="71">
        <v>13</v>
      </c>
      <c r="S7" s="72">
        <v>0</v>
      </c>
      <c r="T7" s="73">
        <v>8</v>
      </c>
      <c r="U7" s="74">
        <v>1</v>
      </c>
      <c r="V7" s="71">
        <v>20</v>
      </c>
      <c r="W7" s="74">
        <v>3</v>
      </c>
      <c r="X7" s="73">
        <v>14</v>
      </c>
      <c r="Y7" s="74">
        <v>3</v>
      </c>
      <c r="Z7" s="73">
        <v>5</v>
      </c>
      <c r="AA7" s="74">
        <v>3</v>
      </c>
      <c r="AB7" s="73">
        <v>23</v>
      </c>
      <c r="AC7" s="72">
        <v>3</v>
      </c>
      <c r="AD7" s="69">
        <v>4</v>
      </c>
      <c r="AE7" s="70">
        <v>1</v>
      </c>
      <c r="AF7" s="75">
        <v>11</v>
      </c>
      <c r="AG7" s="72">
        <v>3</v>
      </c>
      <c r="AH7" s="71">
        <v>6</v>
      </c>
      <c r="AI7" s="74">
        <v>0</v>
      </c>
      <c r="AJ7" s="71">
        <v>2</v>
      </c>
      <c r="AK7" s="74">
        <v>3</v>
      </c>
      <c r="AL7" s="47"/>
      <c r="AM7" s="48">
        <f t="shared" si="1"/>
        <v>23</v>
      </c>
      <c r="AN7" s="47"/>
      <c r="AO7" s="76">
        <f t="shared" si="2"/>
        <v>1170</v>
      </c>
      <c r="AP7" s="54">
        <f t="shared" si="3"/>
        <v>1243</v>
      </c>
      <c r="AQ7" s="77">
        <f t="shared" si="4"/>
        <v>1309</v>
      </c>
      <c r="AR7" s="54">
        <f t="shared" si="5"/>
        <v>1112</v>
      </c>
      <c r="AS7" s="77">
        <f t="shared" si="6"/>
        <v>1224</v>
      </c>
      <c r="AT7" s="77">
        <f t="shared" si="7"/>
        <v>1368</v>
      </c>
      <c r="AU7" s="77">
        <f t="shared" si="8"/>
        <v>1063</v>
      </c>
      <c r="AV7" s="77">
        <f t="shared" si="9"/>
        <v>1369</v>
      </c>
      <c r="AW7" s="54">
        <f t="shared" si="10"/>
        <v>1271</v>
      </c>
      <c r="AX7" s="77">
        <f t="shared" si="11"/>
        <v>1350</v>
      </c>
      <c r="AY7" s="77">
        <f t="shared" si="12"/>
        <v>1435</v>
      </c>
      <c r="AZ7" s="2"/>
      <c r="BA7" s="78">
        <f t="shared" si="13"/>
        <v>15</v>
      </c>
      <c r="BB7" s="77">
        <f t="shared" si="14"/>
        <v>15</v>
      </c>
      <c r="BC7" s="77">
        <f t="shared" si="15"/>
        <v>16</v>
      </c>
      <c r="BD7" s="54">
        <f t="shared" si="16"/>
        <v>16</v>
      </c>
      <c r="BE7" s="77">
        <f t="shared" si="17"/>
        <v>18</v>
      </c>
      <c r="BF7" s="77">
        <f t="shared" si="18"/>
        <v>18</v>
      </c>
      <c r="BG7" s="77">
        <f t="shared" si="19"/>
        <v>19</v>
      </c>
      <c r="BH7" s="77">
        <f t="shared" si="20"/>
        <v>21</v>
      </c>
      <c r="BI7" s="77">
        <f t="shared" si="21"/>
        <v>18</v>
      </c>
      <c r="BJ7" s="77">
        <f t="shared" si="22"/>
        <v>22</v>
      </c>
      <c r="BK7" s="77">
        <f t="shared" si="23"/>
        <v>17</v>
      </c>
      <c r="BL7" s="55">
        <f t="shared" ref="BL7:BL33" si="29">SUM(BA7,BB7,BC7,BD7,BE7,BG7,BF7,BH7,BI7,BJ7,BK7)</f>
        <v>195</v>
      </c>
      <c r="BM7" s="54">
        <f t="shared" ref="BM7:BM33" si="30">IF($AX$1&gt;8,(IF($AX$1=9,MIN(BA7:BI7),IF($AX$1=10,MIN(BA7:BJ7),IF($AX$1=11,MIN(BA7:BK7))))),(IF($AX$1=4,MIN(BA7:BD7),IF($AX$1=5,MIN(BA7:BE7),IF($AX$1=6,MIN(BA7:BF7),IF($AX$1=7,MIN(BA7:BG7),IF($AX$1=8,MIN(BA7:BH7))))))))</f>
        <v>15</v>
      </c>
      <c r="BN7" s="54">
        <f t="shared" ref="BN7:BN33" si="31">IF($AX$1&gt;8,(IF($AX$1=9,MAX(BA7:BI7),IF($AX$1=10,MAX(BA7:BJ7),IF($AX$1=11,MAX(BA7:BK7))))),(IF($AX$1=4,MAX(BA7:BD7),IF($AX$1=5,MAX(BA7:BE7),IF($AX$1=6,MAX(BA7:BF7),IF($AX$1=7,MAX(BA7:BG7),IF($AX$1=8,MAX(BA7:BH7))))))))</f>
        <v>22</v>
      </c>
      <c r="BO7" s="56">
        <f t="shared" ref="BO7:BO33" si="32">SUM($BL7-$BM7)</f>
        <v>180</v>
      </c>
      <c r="BP7" s="7"/>
    </row>
    <row r="8" spans="1:68" ht="14.25" x14ac:dyDescent="0.2">
      <c r="A8" s="57">
        <v>4</v>
      </c>
      <c r="B8" s="58" t="s">
        <v>29</v>
      </c>
      <c r="C8" s="79" t="s">
        <v>64</v>
      </c>
      <c r="D8" s="59" t="s">
        <v>28</v>
      </c>
      <c r="E8" s="60">
        <f t="shared" si="24"/>
        <v>1370.26</v>
      </c>
      <c r="F8" s="102">
        <f t="shared" si="0"/>
        <v>1.2600000000000122</v>
      </c>
      <c r="G8" s="59">
        <v>1369</v>
      </c>
      <c r="H8" s="62"/>
      <c r="I8" s="63">
        <f t="shared" si="25"/>
        <v>132.5454545454545</v>
      </c>
      <c r="J8" s="64">
        <v>3</v>
      </c>
      <c r="K8" s="65">
        <v>21</v>
      </c>
      <c r="L8" s="66">
        <v>11</v>
      </c>
      <c r="M8" s="67">
        <f t="shared" si="26"/>
        <v>1236.4545454545455</v>
      </c>
      <c r="N8" s="63">
        <f t="shared" si="27"/>
        <v>200</v>
      </c>
      <c r="O8" s="68">
        <f t="shared" si="28"/>
        <v>187</v>
      </c>
      <c r="P8" s="69">
        <v>18</v>
      </c>
      <c r="Q8" s="70">
        <v>0</v>
      </c>
      <c r="R8" s="71">
        <v>22</v>
      </c>
      <c r="S8" s="72">
        <v>3</v>
      </c>
      <c r="T8" s="73">
        <v>17</v>
      </c>
      <c r="U8" s="74">
        <v>3</v>
      </c>
      <c r="V8" s="71">
        <v>15</v>
      </c>
      <c r="W8" s="74">
        <v>3</v>
      </c>
      <c r="X8" s="73">
        <v>5</v>
      </c>
      <c r="Y8" s="74">
        <v>3</v>
      </c>
      <c r="Z8" s="73">
        <v>23</v>
      </c>
      <c r="AA8" s="74">
        <v>3</v>
      </c>
      <c r="AB8" s="73">
        <v>12</v>
      </c>
      <c r="AC8" s="72">
        <v>3</v>
      </c>
      <c r="AD8" s="69">
        <v>3</v>
      </c>
      <c r="AE8" s="70">
        <v>1</v>
      </c>
      <c r="AF8" s="75">
        <v>6</v>
      </c>
      <c r="AG8" s="72">
        <v>1</v>
      </c>
      <c r="AH8" s="71">
        <v>11</v>
      </c>
      <c r="AI8" s="74">
        <v>1</v>
      </c>
      <c r="AJ8" s="71">
        <v>10</v>
      </c>
      <c r="AK8" s="74">
        <v>0</v>
      </c>
      <c r="AL8" s="47"/>
      <c r="AM8" s="48">
        <f t="shared" si="1"/>
        <v>21</v>
      </c>
      <c r="AN8" s="47"/>
      <c r="AO8" s="76">
        <f t="shared" si="2"/>
        <v>1163</v>
      </c>
      <c r="AP8" s="54">
        <f t="shared" si="3"/>
        <v>1072</v>
      </c>
      <c r="AQ8" s="77">
        <f t="shared" si="4"/>
        <v>1170</v>
      </c>
      <c r="AR8" s="54">
        <f t="shared" si="5"/>
        <v>1210</v>
      </c>
      <c r="AS8" s="77">
        <f t="shared" si="6"/>
        <v>1368</v>
      </c>
      <c r="AT8" s="77">
        <f t="shared" si="7"/>
        <v>1063</v>
      </c>
      <c r="AU8" s="77">
        <f t="shared" si="8"/>
        <v>1253</v>
      </c>
      <c r="AV8" s="77">
        <f t="shared" si="9"/>
        <v>1397</v>
      </c>
      <c r="AW8" s="54">
        <f t="shared" si="10"/>
        <v>1350</v>
      </c>
      <c r="AX8" s="77">
        <f t="shared" si="11"/>
        <v>1271</v>
      </c>
      <c r="AY8" s="77">
        <f t="shared" si="12"/>
        <v>1284</v>
      </c>
      <c r="AZ8" s="2"/>
      <c r="BA8" s="78">
        <f t="shared" si="13"/>
        <v>18</v>
      </c>
      <c r="BB8" s="77">
        <f t="shared" si="14"/>
        <v>13</v>
      </c>
      <c r="BC8" s="77">
        <f t="shared" si="15"/>
        <v>15</v>
      </c>
      <c r="BD8" s="54">
        <f t="shared" si="16"/>
        <v>15</v>
      </c>
      <c r="BE8" s="77">
        <f t="shared" si="17"/>
        <v>18</v>
      </c>
      <c r="BF8" s="77">
        <f t="shared" si="18"/>
        <v>19</v>
      </c>
      <c r="BG8" s="77">
        <f t="shared" si="19"/>
        <v>18</v>
      </c>
      <c r="BH8" s="77">
        <f t="shared" si="20"/>
        <v>23</v>
      </c>
      <c r="BI8" s="77">
        <f t="shared" si="21"/>
        <v>22</v>
      </c>
      <c r="BJ8" s="77">
        <f t="shared" si="22"/>
        <v>18</v>
      </c>
      <c r="BK8" s="77">
        <f t="shared" si="23"/>
        <v>21</v>
      </c>
      <c r="BL8" s="55">
        <f t="shared" si="29"/>
        <v>200</v>
      </c>
      <c r="BM8" s="54">
        <f t="shared" si="30"/>
        <v>13</v>
      </c>
      <c r="BN8" s="54">
        <f t="shared" si="31"/>
        <v>23</v>
      </c>
      <c r="BO8" s="56">
        <f t="shared" si="32"/>
        <v>187</v>
      </c>
      <c r="BP8" s="7"/>
    </row>
    <row r="9" spans="1:68" ht="14.25" x14ac:dyDescent="0.2">
      <c r="A9" s="57">
        <v>5</v>
      </c>
      <c r="B9" s="58" t="s">
        <v>30</v>
      </c>
      <c r="C9" s="79" t="s">
        <v>63</v>
      </c>
      <c r="D9" s="59"/>
      <c r="E9" s="60">
        <f t="shared" si="24"/>
        <v>1346.82</v>
      </c>
      <c r="F9" s="102">
        <f t="shared" si="0"/>
        <v>-21.180000000000021</v>
      </c>
      <c r="G9" s="59">
        <v>1368</v>
      </c>
      <c r="H9" s="62"/>
      <c r="I9" s="63">
        <f t="shared" si="25"/>
        <v>109.63636363636374</v>
      </c>
      <c r="J9" s="64">
        <v>6</v>
      </c>
      <c r="K9" s="65">
        <v>18</v>
      </c>
      <c r="L9" s="81">
        <v>11</v>
      </c>
      <c r="M9" s="67">
        <f t="shared" si="26"/>
        <v>1258.3636363636363</v>
      </c>
      <c r="N9" s="63">
        <f t="shared" si="27"/>
        <v>203</v>
      </c>
      <c r="O9" s="68">
        <f t="shared" si="28"/>
        <v>190</v>
      </c>
      <c r="P9" s="69">
        <v>19</v>
      </c>
      <c r="Q9" s="70">
        <v>3</v>
      </c>
      <c r="R9" s="71">
        <v>14</v>
      </c>
      <c r="S9" s="72">
        <v>3</v>
      </c>
      <c r="T9" s="73">
        <v>23</v>
      </c>
      <c r="U9" s="74">
        <v>3</v>
      </c>
      <c r="V9" s="71">
        <v>2</v>
      </c>
      <c r="W9" s="74">
        <v>1</v>
      </c>
      <c r="X9" s="73">
        <v>4</v>
      </c>
      <c r="Y9" s="74">
        <v>0</v>
      </c>
      <c r="Z9" s="73">
        <v>3</v>
      </c>
      <c r="AA9" s="74">
        <v>0</v>
      </c>
      <c r="AB9" s="73">
        <v>13</v>
      </c>
      <c r="AC9" s="72">
        <v>1</v>
      </c>
      <c r="AD9" s="69">
        <v>21</v>
      </c>
      <c r="AE9" s="70">
        <v>3</v>
      </c>
      <c r="AF9" s="75">
        <v>12</v>
      </c>
      <c r="AG9" s="72">
        <v>3</v>
      </c>
      <c r="AH9" s="71">
        <v>10</v>
      </c>
      <c r="AI9" s="74">
        <v>0</v>
      </c>
      <c r="AJ9" s="71">
        <v>6</v>
      </c>
      <c r="AK9" s="74">
        <v>1</v>
      </c>
      <c r="AL9" s="47"/>
      <c r="AM9" s="48">
        <f t="shared" si="1"/>
        <v>18</v>
      </c>
      <c r="AN9" s="47"/>
      <c r="AO9" s="76">
        <f t="shared" si="2"/>
        <v>1149</v>
      </c>
      <c r="AP9" s="54">
        <f t="shared" si="3"/>
        <v>1224</v>
      </c>
      <c r="AQ9" s="77">
        <f t="shared" si="4"/>
        <v>1063</v>
      </c>
      <c r="AR9" s="54">
        <f t="shared" si="5"/>
        <v>1435</v>
      </c>
      <c r="AS9" s="77">
        <f t="shared" si="6"/>
        <v>1369</v>
      </c>
      <c r="AT9" s="77">
        <f t="shared" si="7"/>
        <v>1397</v>
      </c>
      <c r="AU9" s="77">
        <f t="shared" si="8"/>
        <v>1243</v>
      </c>
      <c r="AV9" s="77">
        <f t="shared" si="9"/>
        <v>1075</v>
      </c>
      <c r="AW9" s="54">
        <f t="shared" si="10"/>
        <v>1253</v>
      </c>
      <c r="AX9" s="77">
        <f t="shared" si="11"/>
        <v>1284</v>
      </c>
      <c r="AY9" s="77">
        <f t="shared" si="12"/>
        <v>1350</v>
      </c>
      <c r="AZ9" s="2"/>
      <c r="BA9" s="78">
        <f t="shared" si="13"/>
        <v>16</v>
      </c>
      <c r="BB9" s="77">
        <f t="shared" si="14"/>
        <v>18</v>
      </c>
      <c r="BC9" s="77">
        <f t="shared" si="15"/>
        <v>19</v>
      </c>
      <c r="BD9" s="54">
        <f t="shared" si="16"/>
        <v>17</v>
      </c>
      <c r="BE9" s="77">
        <f t="shared" si="17"/>
        <v>21</v>
      </c>
      <c r="BF9" s="77">
        <f t="shared" si="18"/>
        <v>23</v>
      </c>
      <c r="BG9" s="77">
        <f t="shared" si="19"/>
        <v>15</v>
      </c>
      <c r="BH9" s="77">
        <f t="shared" si="20"/>
        <v>13</v>
      </c>
      <c r="BI9" s="77">
        <f t="shared" si="21"/>
        <v>18</v>
      </c>
      <c r="BJ9" s="77">
        <f t="shared" si="22"/>
        <v>21</v>
      </c>
      <c r="BK9" s="77">
        <f t="shared" si="23"/>
        <v>22</v>
      </c>
      <c r="BL9" s="55">
        <f t="shared" si="29"/>
        <v>203</v>
      </c>
      <c r="BM9" s="54">
        <f t="shared" si="30"/>
        <v>13</v>
      </c>
      <c r="BN9" s="54">
        <f t="shared" si="31"/>
        <v>23</v>
      </c>
      <c r="BO9" s="56">
        <f t="shared" si="32"/>
        <v>190</v>
      </c>
      <c r="BP9" s="7"/>
    </row>
    <row r="10" spans="1:68" ht="14.25" x14ac:dyDescent="0.2">
      <c r="A10" s="57">
        <v>6</v>
      </c>
      <c r="B10" s="58" t="s">
        <v>31</v>
      </c>
      <c r="C10" s="79" t="s">
        <v>63</v>
      </c>
      <c r="D10" s="59"/>
      <c r="E10" s="60">
        <f t="shared" si="24"/>
        <v>1386.43</v>
      </c>
      <c r="F10" s="102">
        <f t="shared" si="0"/>
        <v>36.430000000000007</v>
      </c>
      <c r="G10" s="59">
        <v>1350</v>
      </c>
      <c r="H10" s="62"/>
      <c r="I10" s="63">
        <f t="shared" si="25"/>
        <v>56.272727272727252</v>
      </c>
      <c r="J10" s="64">
        <v>2</v>
      </c>
      <c r="K10" s="65">
        <v>22</v>
      </c>
      <c r="L10" s="66">
        <v>11</v>
      </c>
      <c r="M10" s="67">
        <f t="shared" si="26"/>
        <v>1293.7272727272727</v>
      </c>
      <c r="N10" s="63">
        <f t="shared" si="27"/>
        <v>200</v>
      </c>
      <c r="O10" s="68">
        <f t="shared" si="28"/>
        <v>184</v>
      </c>
      <c r="P10" s="69">
        <v>20</v>
      </c>
      <c r="Q10" s="70">
        <v>3</v>
      </c>
      <c r="R10" s="71">
        <v>18</v>
      </c>
      <c r="S10" s="72">
        <v>1</v>
      </c>
      <c r="T10" s="73">
        <v>11</v>
      </c>
      <c r="U10" s="74">
        <v>3</v>
      </c>
      <c r="V10" s="71">
        <v>1</v>
      </c>
      <c r="W10" s="74">
        <v>1</v>
      </c>
      <c r="X10" s="73">
        <v>2</v>
      </c>
      <c r="Y10" s="74">
        <v>3</v>
      </c>
      <c r="Z10" s="73">
        <v>12</v>
      </c>
      <c r="AA10" s="74">
        <v>0</v>
      </c>
      <c r="AB10" s="73">
        <v>8</v>
      </c>
      <c r="AC10" s="72">
        <v>3</v>
      </c>
      <c r="AD10" s="69">
        <v>23</v>
      </c>
      <c r="AE10" s="70">
        <v>3</v>
      </c>
      <c r="AF10" s="75">
        <v>4</v>
      </c>
      <c r="AG10" s="72">
        <v>1</v>
      </c>
      <c r="AH10" s="71">
        <v>3</v>
      </c>
      <c r="AI10" s="74">
        <v>3</v>
      </c>
      <c r="AJ10" s="71">
        <v>5</v>
      </c>
      <c r="AK10" s="74">
        <v>1</v>
      </c>
      <c r="AL10" s="47"/>
      <c r="AM10" s="48">
        <f t="shared" si="1"/>
        <v>22</v>
      </c>
      <c r="AN10" s="47"/>
      <c r="AO10" s="76">
        <f t="shared" si="2"/>
        <v>1112</v>
      </c>
      <c r="AP10" s="54">
        <f t="shared" si="3"/>
        <v>1163</v>
      </c>
      <c r="AQ10" s="77">
        <f t="shared" si="4"/>
        <v>1271</v>
      </c>
      <c r="AR10" s="54">
        <f t="shared" si="5"/>
        <v>1491</v>
      </c>
      <c r="AS10" s="77">
        <f t="shared" si="6"/>
        <v>1435</v>
      </c>
      <c r="AT10" s="77">
        <f t="shared" si="7"/>
        <v>1253</v>
      </c>
      <c r="AU10" s="77">
        <f t="shared" si="8"/>
        <v>1309</v>
      </c>
      <c r="AV10" s="77">
        <f t="shared" si="9"/>
        <v>1063</v>
      </c>
      <c r="AW10" s="54">
        <f t="shared" si="10"/>
        <v>1369</v>
      </c>
      <c r="AX10" s="77">
        <f t="shared" si="11"/>
        <v>1397</v>
      </c>
      <c r="AY10" s="77">
        <f t="shared" si="12"/>
        <v>1368</v>
      </c>
      <c r="AZ10" s="2"/>
      <c r="BA10" s="78">
        <f t="shared" si="13"/>
        <v>16</v>
      </c>
      <c r="BB10" s="77">
        <f t="shared" si="14"/>
        <v>18</v>
      </c>
      <c r="BC10" s="77">
        <f t="shared" si="15"/>
        <v>18</v>
      </c>
      <c r="BD10" s="54">
        <f t="shared" si="16"/>
        <v>16</v>
      </c>
      <c r="BE10" s="77">
        <f t="shared" si="17"/>
        <v>17</v>
      </c>
      <c r="BF10" s="77">
        <f t="shared" si="18"/>
        <v>18</v>
      </c>
      <c r="BG10" s="77">
        <f t="shared" si="19"/>
        <v>16</v>
      </c>
      <c r="BH10" s="77">
        <f t="shared" si="20"/>
        <v>19</v>
      </c>
      <c r="BI10" s="77">
        <f t="shared" si="21"/>
        <v>21</v>
      </c>
      <c r="BJ10" s="77">
        <f t="shared" si="22"/>
        <v>23</v>
      </c>
      <c r="BK10" s="77">
        <f t="shared" si="23"/>
        <v>18</v>
      </c>
      <c r="BL10" s="55">
        <f t="shared" si="29"/>
        <v>200</v>
      </c>
      <c r="BM10" s="54">
        <f t="shared" si="30"/>
        <v>16</v>
      </c>
      <c r="BN10" s="54">
        <f t="shared" si="31"/>
        <v>23</v>
      </c>
      <c r="BO10" s="56">
        <f t="shared" si="32"/>
        <v>184</v>
      </c>
      <c r="BP10" s="7"/>
    </row>
    <row r="11" spans="1:68" ht="14.25" x14ac:dyDescent="0.2">
      <c r="A11" s="57">
        <v>7</v>
      </c>
      <c r="B11" s="58" t="s">
        <v>32</v>
      </c>
      <c r="C11" s="79" t="s">
        <v>61</v>
      </c>
      <c r="D11" s="59"/>
      <c r="E11" s="60">
        <f t="shared" si="24"/>
        <v>1259</v>
      </c>
      <c r="F11" s="102">
        <f t="shared" si="0"/>
        <v>-65</v>
      </c>
      <c r="G11" s="59">
        <v>1324</v>
      </c>
      <c r="H11" s="62"/>
      <c r="I11" s="63">
        <f t="shared" si="25"/>
        <v>218.79999999999995</v>
      </c>
      <c r="J11" s="64">
        <v>17</v>
      </c>
      <c r="K11" s="65">
        <v>16</v>
      </c>
      <c r="L11" s="66">
        <v>10</v>
      </c>
      <c r="M11" s="67">
        <f>SUM(AO11:AY11)/L11</f>
        <v>1105.2</v>
      </c>
      <c r="N11" s="63">
        <f t="shared" si="27"/>
        <v>154</v>
      </c>
      <c r="O11" s="68">
        <f t="shared" si="28"/>
        <v>154</v>
      </c>
      <c r="P11" s="69">
        <v>21</v>
      </c>
      <c r="Q11" s="70">
        <v>3</v>
      </c>
      <c r="R11" s="71">
        <v>23</v>
      </c>
      <c r="S11" s="72">
        <v>0</v>
      </c>
      <c r="T11" s="73">
        <v>19</v>
      </c>
      <c r="U11" s="74">
        <v>0</v>
      </c>
      <c r="V11" s="71">
        <v>24</v>
      </c>
      <c r="W11" s="74">
        <v>1</v>
      </c>
      <c r="X11" s="73">
        <v>20</v>
      </c>
      <c r="Y11" s="74">
        <v>0</v>
      </c>
      <c r="Z11" s="73">
        <v>16</v>
      </c>
      <c r="AA11" s="74">
        <v>3</v>
      </c>
      <c r="AB11" s="73">
        <v>22</v>
      </c>
      <c r="AC11" s="72">
        <v>3</v>
      </c>
      <c r="AD11" s="69">
        <v>25</v>
      </c>
      <c r="AE11" s="70">
        <v>0</v>
      </c>
      <c r="AF11" s="75">
        <v>10</v>
      </c>
      <c r="AG11" s="72">
        <v>0</v>
      </c>
      <c r="AH11" s="71">
        <v>999</v>
      </c>
      <c r="AI11" s="74">
        <v>3</v>
      </c>
      <c r="AJ11" s="71">
        <v>27</v>
      </c>
      <c r="AK11" s="74">
        <v>3</v>
      </c>
      <c r="AL11" s="47"/>
      <c r="AM11" s="48">
        <f t="shared" si="1"/>
        <v>16</v>
      </c>
      <c r="AN11" s="47"/>
      <c r="AO11" s="76">
        <f t="shared" si="2"/>
        <v>1075</v>
      </c>
      <c r="AP11" s="54">
        <f t="shared" si="3"/>
        <v>1063</v>
      </c>
      <c r="AQ11" s="77">
        <f t="shared" si="4"/>
        <v>1149</v>
      </c>
      <c r="AR11" s="54">
        <f t="shared" si="5"/>
        <v>1055</v>
      </c>
      <c r="AS11" s="77">
        <f t="shared" si="6"/>
        <v>1112</v>
      </c>
      <c r="AT11" s="77">
        <f t="shared" si="7"/>
        <v>1179</v>
      </c>
      <c r="AU11" s="77">
        <f t="shared" si="8"/>
        <v>1072</v>
      </c>
      <c r="AV11" s="77">
        <f t="shared" si="9"/>
        <v>1038</v>
      </c>
      <c r="AW11" s="54">
        <f t="shared" si="10"/>
        <v>1284</v>
      </c>
      <c r="AX11" s="77">
        <f t="shared" si="11"/>
        <v>0</v>
      </c>
      <c r="AY11" s="77">
        <f t="shared" si="12"/>
        <v>1025</v>
      </c>
      <c r="AZ11" s="2"/>
      <c r="BA11" s="78">
        <f t="shared" si="13"/>
        <v>13</v>
      </c>
      <c r="BB11" s="77">
        <f t="shared" si="14"/>
        <v>19</v>
      </c>
      <c r="BC11" s="77">
        <f t="shared" si="15"/>
        <v>16</v>
      </c>
      <c r="BD11" s="54">
        <f t="shared" si="16"/>
        <v>14</v>
      </c>
      <c r="BE11" s="77">
        <f t="shared" si="17"/>
        <v>16</v>
      </c>
      <c r="BF11" s="77">
        <f t="shared" si="18"/>
        <v>14</v>
      </c>
      <c r="BG11" s="77">
        <f t="shared" si="19"/>
        <v>13</v>
      </c>
      <c r="BH11" s="77">
        <f t="shared" si="20"/>
        <v>15</v>
      </c>
      <c r="BI11" s="77">
        <f t="shared" si="21"/>
        <v>21</v>
      </c>
      <c r="BJ11" s="77">
        <f t="shared" si="22"/>
        <v>0</v>
      </c>
      <c r="BK11" s="77">
        <f t="shared" si="23"/>
        <v>13</v>
      </c>
      <c r="BL11" s="55">
        <f t="shared" si="29"/>
        <v>154</v>
      </c>
      <c r="BM11" s="54">
        <f t="shared" si="30"/>
        <v>0</v>
      </c>
      <c r="BN11" s="54">
        <f t="shared" si="31"/>
        <v>21</v>
      </c>
      <c r="BO11" s="56">
        <f t="shared" si="32"/>
        <v>154</v>
      </c>
      <c r="BP11" s="7"/>
    </row>
    <row r="12" spans="1:68" ht="14.25" x14ac:dyDescent="0.2">
      <c r="A12" s="57">
        <v>8</v>
      </c>
      <c r="B12" s="58" t="s">
        <v>33</v>
      </c>
      <c r="C12" s="79" t="s">
        <v>63</v>
      </c>
      <c r="D12" s="82"/>
      <c r="E12" s="60">
        <f t="shared" si="24"/>
        <v>1281.5899999999999</v>
      </c>
      <c r="F12" s="102">
        <f t="shared" si="0"/>
        <v>-27.409999999999997</v>
      </c>
      <c r="G12" s="59">
        <v>1309</v>
      </c>
      <c r="H12" s="62"/>
      <c r="I12" s="63">
        <f t="shared" si="25"/>
        <v>67.909090909090992</v>
      </c>
      <c r="J12" s="64">
        <v>13</v>
      </c>
      <c r="K12" s="65">
        <v>16</v>
      </c>
      <c r="L12" s="66">
        <v>11</v>
      </c>
      <c r="M12" s="67">
        <f t="shared" si="26"/>
        <v>1241.090909090909</v>
      </c>
      <c r="N12" s="63">
        <f t="shared" si="27"/>
        <v>191</v>
      </c>
      <c r="O12" s="68">
        <f t="shared" si="28"/>
        <v>178</v>
      </c>
      <c r="P12" s="69">
        <v>22</v>
      </c>
      <c r="Q12" s="70">
        <v>1</v>
      </c>
      <c r="R12" s="71">
        <v>16</v>
      </c>
      <c r="S12" s="72">
        <v>3</v>
      </c>
      <c r="T12" s="73">
        <v>3</v>
      </c>
      <c r="U12" s="74">
        <v>1</v>
      </c>
      <c r="V12" s="71">
        <v>18</v>
      </c>
      <c r="W12" s="74">
        <v>1</v>
      </c>
      <c r="X12" s="73">
        <v>17</v>
      </c>
      <c r="Y12" s="74">
        <v>3</v>
      </c>
      <c r="Z12" s="73">
        <v>13</v>
      </c>
      <c r="AA12" s="74">
        <v>3</v>
      </c>
      <c r="AB12" s="73">
        <v>6</v>
      </c>
      <c r="AC12" s="72">
        <v>0</v>
      </c>
      <c r="AD12" s="69">
        <v>11</v>
      </c>
      <c r="AE12" s="70">
        <v>0</v>
      </c>
      <c r="AF12" s="75">
        <v>1</v>
      </c>
      <c r="AG12" s="72">
        <v>3</v>
      </c>
      <c r="AH12" s="71">
        <v>12</v>
      </c>
      <c r="AI12" s="74">
        <v>1</v>
      </c>
      <c r="AJ12" s="71">
        <v>23</v>
      </c>
      <c r="AK12" s="74">
        <v>0</v>
      </c>
      <c r="AL12" s="47"/>
      <c r="AM12" s="48">
        <f t="shared" si="1"/>
        <v>16</v>
      </c>
      <c r="AN12" s="47"/>
      <c r="AO12" s="76">
        <f t="shared" si="2"/>
        <v>1072</v>
      </c>
      <c r="AP12" s="54">
        <f t="shared" si="3"/>
        <v>1179</v>
      </c>
      <c r="AQ12" s="77">
        <f t="shared" si="4"/>
        <v>1397</v>
      </c>
      <c r="AR12" s="54">
        <f t="shared" si="5"/>
        <v>1163</v>
      </c>
      <c r="AS12" s="77">
        <f t="shared" si="6"/>
        <v>1170</v>
      </c>
      <c r="AT12" s="77">
        <f t="shared" si="7"/>
        <v>1243</v>
      </c>
      <c r="AU12" s="77">
        <f t="shared" si="8"/>
        <v>1350</v>
      </c>
      <c r="AV12" s="77">
        <f t="shared" si="9"/>
        <v>1271</v>
      </c>
      <c r="AW12" s="54">
        <f t="shared" si="10"/>
        <v>1491</v>
      </c>
      <c r="AX12" s="77">
        <f t="shared" si="11"/>
        <v>1253</v>
      </c>
      <c r="AY12" s="77">
        <f t="shared" si="12"/>
        <v>1063</v>
      </c>
      <c r="AZ12" s="2"/>
      <c r="BA12" s="78">
        <f t="shared" si="13"/>
        <v>13</v>
      </c>
      <c r="BB12" s="77">
        <f t="shared" si="14"/>
        <v>14</v>
      </c>
      <c r="BC12" s="77">
        <f t="shared" si="15"/>
        <v>23</v>
      </c>
      <c r="BD12" s="54">
        <f t="shared" si="16"/>
        <v>18</v>
      </c>
      <c r="BE12" s="77">
        <f t="shared" si="17"/>
        <v>15</v>
      </c>
      <c r="BF12" s="77">
        <f t="shared" si="18"/>
        <v>15</v>
      </c>
      <c r="BG12" s="77">
        <f t="shared" si="19"/>
        <v>22</v>
      </c>
      <c r="BH12" s="77">
        <f t="shared" si="20"/>
        <v>18</v>
      </c>
      <c r="BI12" s="77">
        <f t="shared" si="21"/>
        <v>16</v>
      </c>
      <c r="BJ12" s="77">
        <f t="shared" si="22"/>
        <v>18</v>
      </c>
      <c r="BK12" s="77">
        <f t="shared" si="23"/>
        <v>19</v>
      </c>
      <c r="BL12" s="55">
        <f t="shared" si="29"/>
        <v>191</v>
      </c>
      <c r="BM12" s="54">
        <f t="shared" si="30"/>
        <v>13</v>
      </c>
      <c r="BN12" s="54">
        <f t="shared" si="31"/>
        <v>23</v>
      </c>
      <c r="BO12" s="56">
        <f t="shared" si="32"/>
        <v>178</v>
      </c>
      <c r="BP12" s="7"/>
    </row>
    <row r="13" spans="1:68" ht="14.25" x14ac:dyDescent="0.2">
      <c r="A13" s="57">
        <v>9</v>
      </c>
      <c r="B13" s="58" t="s">
        <v>34</v>
      </c>
      <c r="C13" s="79" t="s">
        <v>67</v>
      </c>
      <c r="D13" s="82"/>
      <c r="E13" s="60">
        <f t="shared" si="24"/>
        <v>1241</v>
      </c>
      <c r="F13" s="102">
        <f t="shared" si="0"/>
        <v>-55</v>
      </c>
      <c r="G13" s="59">
        <v>1296</v>
      </c>
      <c r="H13" s="62"/>
      <c r="I13" s="63">
        <f t="shared" si="25"/>
        <v>186.09999999999991</v>
      </c>
      <c r="J13" s="64">
        <v>12</v>
      </c>
      <c r="K13" s="65">
        <v>17</v>
      </c>
      <c r="L13" s="66">
        <v>10</v>
      </c>
      <c r="M13" s="67">
        <f>SUM(AO13:AY13)/L13</f>
        <v>1109.9000000000001</v>
      </c>
      <c r="N13" s="63">
        <f t="shared" si="27"/>
        <v>140</v>
      </c>
      <c r="O13" s="68">
        <f t="shared" si="28"/>
        <v>140</v>
      </c>
      <c r="P13" s="69">
        <v>23</v>
      </c>
      <c r="Q13" s="70">
        <v>0</v>
      </c>
      <c r="R13" s="71">
        <v>21</v>
      </c>
      <c r="S13" s="72">
        <v>0</v>
      </c>
      <c r="T13" s="73">
        <v>27</v>
      </c>
      <c r="U13" s="74">
        <v>1</v>
      </c>
      <c r="V13" s="71">
        <v>26</v>
      </c>
      <c r="W13" s="74">
        <v>3</v>
      </c>
      <c r="X13" s="73">
        <v>16</v>
      </c>
      <c r="Y13" s="74">
        <v>1</v>
      </c>
      <c r="Z13" s="73">
        <v>22</v>
      </c>
      <c r="AA13" s="74">
        <v>0</v>
      </c>
      <c r="AB13" s="73">
        <v>999</v>
      </c>
      <c r="AC13" s="72">
        <v>3</v>
      </c>
      <c r="AD13" s="69">
        <v>17</v>
      </c>
      <c r="AE13" s="70">
        <v>3</v>
      </c>
      <c r="AF13" s="75">
        <v>14</v>
      </c>
      <c r="AG13" s="72">
        <v>0</v>
      </c>
      <c r="AH13" s="71">
        <v>24</v>
      </c>
      <c r="AI13" s="74">
        <v>3</v>
      </c>
      <c r="AJ13" s="71">
        <v>15</v>
      </c>
      <c r="AK13" s="74">
        <v>3</v>
      </c>
      <c r="AL13" s="47"/>
      <c r="AM13" s="48">
        <f t="shared" si="1"/>
        <v>17</v>
      </c>
      <c r="AN13" s="47"/>
      <c r="AO13" s="76">
        <f t="shared" si="2"/>
        <v>1063</v>
      </c>
      <c r="AP13" s="54">
        <f t="shared" si="3"/>
        <v>1075</v>
      </c>
      <c r="AQ13" s="77">
        <f t="shared" si="4"/>
        <v>1025</v>
      </c>
      <c r="AR13" s="54">
        <f t="shared" si="5"/>
        <v>1026</v>
      </c>
      <c r="AS13" s="77">
        <f t="shared" si="6"/>
        <v>1179</v>
      </c>
      <c r="AT13" s="77">
        <f t="shared" si="7"/>
        <v>1072</v>
      </c>
      <c r="AU13" s="77">
        <f t="shared" si="8"/>
        <v>0</v>
      </c>
      <c r="AV13" s="77">
        <f t="shared" si="9"/>
        <v>1170</v>
      </c>
      <c r="AW13" s="54">
        <f t="shared" si="10"/>
        <v>1224</v>
      </c>
      <c r="AX13" s="77">
        <f t="shared" si="11"/>
        <v>1055</v>
      </c>
      <c r="AY13" s="77">
        <f t="shared" si="12"/>
        <v>1210</v>
      </c>
      <c r="AZ13" s="2"/>
      <c r="BA13" s="78">
        <f t="shared" si="13"/>
        <v>19</v>
      </c>
      <c r="BB13" s="77">
        <f t="shared" si="14"/>
        <v>13</v>
      </c>
      <c r="BC13" s="77">
        <f t="shared" si="15"/>
        <v>13</v>
      </c>
      <c r="BD13" s="54">
        <f t="shared" si="16"/>
        <v>6</v>
      </c>
      <c r="BE13" s="77">
        <f t="shared" si="17"/>
        <v>14</v>
      </c>
      <c r="BF13" s="77">
        <f t="shared" si="18"/>
        <v>13</v>
      </c>
      <c r="BG13" s="77">
        <f t="shared" si="19"/>
        <v>0</v>
      </c>
      <c r="BH13" s="77">
        <f t="shared" si="20"/>
        <v>15</v>
      </c>
      <c r="BI13" s="77">
        <f t="shared" si="21"/>
        <v>18</v>
      </c>
      <c r="BJ13" s="77">
        <f t="shared" si="22"/>
        <v>14</v>
      </c>
      <c r="BK13" s="77">
        <f t="shared" si="23"/>
        <v>15</v>
      </c>
      <c r="BL13" s="55">
        <f t="shared" si="29"/>
        <v>140</v>
      </c>
      <c r="BM13" s="54">
        <f t="shared" si="30"/>
        <v>0</v>
      </c>
      <c r="BN13" s="54">
        <f t="shared" si="31"/>
        <v>19</v>
      </c>
      <c r="BO13" s="56">
        <f t="shared" si="32"/>
        <v>140</v>
      </c>
      <c r="BP13" s="7"/>
    </row>
    <row r="14" spans="1:68" ht="14.25" x14ac:dyDescent="0.2">
      <c r="A14" s="57">
        <v>10</v>
      </c>
      <c r="B14" s="58" t="s">
        <v>35</v>
      </c>
      <c r="C14" s="79" t="s">
        <v>68</v>
      </c>
      <c r="D14" s="82"/>
      <c r="E14" s="60">
        <f t="shared" si="24"/>
        <v>1305.8399999999999</v>
      </c>
      <c r="F14" s="102">
        <f t="shared" si="0"/>
        <v>21.839999999999975</v>
      </c>
      <c r="G14" s="83">
        <v>1284</v>
      </c>
      <c r="H14" s="62"/>
      <c r="I14" s="63">
        <f t="shared" si="25"/>
        <v>70.181818181818244</v>
      </c>
      <c r="J14" s="64">
        <v>4</v>
      </c>
      <c r="K14" s="65">
        <v>21</v>
      </c>
      <c r="L14" s="66">
        <v>11</v>
      </c>
      <c r="M14" s="67">
        <f t="shared" si="26"/>
        <v>1213.8181818181818</v>
      </c>
      <c r="N14" s="63">
        <f t="shared" si="27"/>
        <v>176</v>
      </c>
      <c r="O14" s="68">
        <f t="shared" si="28"/>
        <v>163</v>
      </c>
      <c r="P14" s="69">
        <v>24</v>
      </c>
      <c r="Q14" s="70">
        <v>0</v>
      </c>
      <c r="R14" s="71">
        <v>25</v>
      </c>
      <c r="S14" s="72">
        <v>3</v>
      </c>
      <c r="T14" s="73">
        <v>20</v>
      </c>
      <c r="U14" s="74">
        <v>1</v>
      </c>
      <c r="V14" s="71">
        <v>16</v>
      </c>
      <c r="W14" s="74">
        <v>3</v>
      </c>
      <c r="X14" s="73">
        <v>13</v>
      </c>
      <c r="Y14" s="74">
        <v>0</v>
      </c>
      <c r="Z14" s="73">
        <v>1</v>
      </c>
      <c r="AA14" s="74">
        <v>1</v>
      </c>
      <c r="AB14" s="73">
        <v>18</v>
      </c>
      <c r="AC14" s="72">
        <v>1</v>
      </c>
      <c r="AD14" s="69">
        <v>28</v>
      </c>
      <c r="AE14" s="70">
        <v>3</v>
      </c>
      <c r="AF14" s="75">
        <v>7</v>
      </c>
      <c r="AG14" s="72">
        <v>3</v>
      </c>
      <c r="AH14" s="71">
        <v>5</v>
      </c>
      <c r="AI14" s="74">
        <v>3</v>
      </c>
      <c r="AJ14" s="71">
        <v>4</v>
      </c>
      <c r="AK14" s="74">
        <v>3</v>
      </c>
      <c r="AL14" s="47"/>
      <c r="AM14" s="48">
        <f t="shared" si="1"/>
        <v>21</v>
      </c>
      <c r="AN14" s="47"/>
      <c r="AO14" s="76">
        <f t="shared" si="2"/>
        <v>1055</v>
      </c>
      <c r="AP14" s="54">
        <f t="shared" si="3"/>
        <v>1038</v>
      </c>
      <c r="AQ14" s="77">
        <f t="shared" si="4"/>
        <v>1112</v>
      </c>
      <c r="AR14" s="54">
        <f t="shared" si="5"/>
        <v>1179</v>
      </c>
      <c r="AS14" s="77">
        <f t="shared" si="6"/>
        <v>1243</v>
      </c>
      <c r="AT14" s="77">
        <f t="shared" si="7"/>
        <v>1491</v>
      </c>
      <c r="AU14" s="77">
        <f t="shared" si="8"/>
        <v>1163</v>
      </c>
      <c r="AV14" s="77">
        <f t="shared" si="9"/>
        <v>1010</v>
      </c>
      <c r="AW14" s="54">
        <f t="shared" si="10"/>
        <v>1324</v>
      </c>
      <c r="AX14" s="77">
        <f t="shared" si="11"/>
        <v>1368</v>
      </c>
      <c r="AY14" s="77">
        <f t="shared" si="12"/>
        <v>1369</v>
      </c>
      <c r="AZ14" s="2"/>
      <c r="BA14" s="78">
        <f t="shared" si="13"/>
        <v>14</v>
      </c>
      <c r="BB14" s="77">
        <f t="shared" si="14"/>
        <v>15</v>
      </c>
      <c r="BC14" s="77">
        <f t="shared" si="15"/>
        <v>16</v>
      </c>
      <c r="BD14" s="54">
        <f t="shared" si="16"/>
        <v>14</v>
      </c>
      <c r="BE14" s="77">
        <f t="shared" si="17"/>
        <v>15</v>
      </c>
      <c r="BF14" s="77">
        <f t="shared" si="18"/>
        <v>16</v>
      </c>
      <c r="BG14" s="77">
        <f t="shared" si="19"/>
        <v>18</v>
      </c>
      <c r="BH14" s="77">
        <f t="shared" si="20"/>
        <v>13</v>
      </c>
      <c r="BI14" s="77">
        <f t="shared" si="21"/>
        <v>16</v>
      </c>
      <c r="BJ14" s="77">
        <f t="shared" si="22"/>
        <v>18</v>
      </c>
      <c r="BK14" s="77">
        <f t="shared" si="23"/>
        <v>21</v>
      </c>
      <c r="BL14" s="55">
        <f t="shared" si="29"/>
        <v>176</v>
      </c>
      <c r="BM14" s="54">
        <f t="shared" si="30"/>
        <v>13</v>
      </c>
      <c r="BN14" s="54">
        <f t="shared" si="31"/>
        <v>21</v>
      </c>
      <c r="BO14" s="56">
        <f t="shared" si="32"/>
        <v>163</v>
      </c>
      <c r="BP14" s="7"/>
    </row>
    <row r="15" spans="1:68" ht="14.25" x14ac:dyDescent="0.2">
      <c r="A15" s="57">
        <v>11</v>
      </c>
      <c r="B15" s="58" t="s">
        <v>36</v>
      </c>
      <c r="C15" s="79" t="s">
        <v>63</v>
      </c>
      <c r="D15" s="82"/>
      <c r="E15" s="60">
        <f t="shared" si="24"/>
        <v>1276.19</v>
      </c>
      <c r="F15" s="102">
        <f t="shared" ref="F15:F33" si="33">IF(L15=0,0,IF(G15+(IF(I15&gt;-150,(IF(I15&gt;=150,IF(K15&gt;=$AU$1,0,SUM(IF(MAX(P15:AK15)=999,K15-3,K15)-L15*3*(15+50)%)*10),SUM(IF(MAX(P15:AK15)=999,K15-3,K15)-L15*3*(I15/10+50)%)*10)),(IF(I15&lt;-150,IF((IF(MAX(P15:AK15)=999,K15-3,K15)-L15*3*(I15/10+50)%)*10&lt;1,0,(IF(MAX(P15:AK15)=999,K15-3,K15)-L15*3*(I15/10+50)%)*10))))),(IF(I15&gt;-150,(IF(I15&gt;150,IF(K15&gt;=$AU$1,0,SUM(IF(MAX(P15:AK15)=999,K15-3,K15)-L15*3*(15+50)%)*10),SUM(IF(MAX(P15:AK15)=999,K15-3,K15)-L15*3*(I15/10+50)%)*10)),(IF(I15&lt;-150,IF((IF(MAX(P15:AK15)=999,K15-3,K15)-L15*3*(I15/10+50)%)*10&lt;1,0,(IF(MAX(P15:AK15)=999,K15-3,K15)-L15*3*(I15/10+50)%)*10)))))))</f>
        <v>5.190000000000019</v>
      </c>
      <c r="G15" s="59">
        <v>1271</v>
      </c>
      <c r="H15" s="62"/>
      <c r="I15" s="63">
        <f t="shared" si="25"/>
        <v>29.727272727272748</v>
      </c>
      <c r="J15" s="64">
        <v>7</v>
      </c>
      <c r="K15" s="65">
        <v>18</v>
      </c>
      <c r="L15" s="66">
        <v>11</v>
      </c>
      <c r="M15" s="67">
        <f t="shared" si="26"/>
        <v>1241.2727272727273</v>
      </c>
      <c r="N15" s="63">
        <f t="shared" si="27"/>
        <v>193</v>
      </c>
      <c r="O15" s="68">
        <f t="shared" si="28"/>
        <v>180</v>
      </c>
      <c r="P15" s="69">
        <v>25</v>
      </c>
      <c r="Q15" s="70">
        <v>3</v>
      </c>
      <c r="R15" s="71">
        <v>24</v>
      </c>
      <c r="S15" s="72">
        <v>3</v>
      </c>
      <c r="T15" s="73">
        <v>6</v>
      </c>
      <c r="U15" s="74">
        <v>0</v>
      </c>
      <c r="V15" s="71">
        <v>19</v>
      </c>
      <c r="W15" s="74">
        <v>3</v>
      </c>
      <c r="X15" s="73">
        <v>12</v>
      </c>
      <c r="Y15" s="74">
        <v>0</v>
      </c>
      <c r="Z15" s="73">
        <v>2</v>
      </c>
      <c r="AA15" s="74">
        <v>1</v>
      </c>
      <c r="AB15" s="73">
        <v>21</v>
      </c>
      <c r="AC15" s="72">
        <v>3</v>
      </c>
      <c r="AD15" s="69">
        <v>8</v>
      </c>
      <c r="AE15" s="70">
        <v>3</v>
      </c>
      <c r="AF15" s="75">
        <v>3</v>
      </c>
      <c r="AG15" s="72">
        <v>0</v>
      </c>
      <c r="AH15" s="71">
        <v>4</v>
      </c>
      <c r="AI15" s="74">
        <v>1</v>
      </c>
      <c r="AJ15" s="71">
        <v>14</v>
      </c>
      <c r="AK15" s="74">
        <v>1</v>
      </c>
      <c r="AL15" s="47"/>
      <c r="AM15" s="48">
        <f t="shared" si="1"/>
        <v>18</v>
      </c>
      <c r="AN15" s="47"/>
      <c r="AO15" s="76">
        <f t="shared" si="2"/>
        <v>1038</v>
      </c>
      <c r="AP15" s="54">
        <f t="shared" si="3"/>
        <v>1055</v>
      </c>
      <c r="AQ15" s="77">
        <f t="shared" si="4"/>
        <v>1350</v>
      </c>
      <c r="AR15" s="54">
        <f t="shared" si="5"/>
        <v>1149</v>
      </c>
      <c r="AS15" s="77">
        <f t="shared" si="6"/>
        <v>1253</v>
      </c>
      <c r="AT15" s="77">
        <f t="shared" si="7"/>
        <v>1435</v>
      </c>
      <c r="AU15" s="77">
        <f t="shared" si="8"/>
        <v>1075</v>
      </c>
      <c r="AV15" s="77">
        <f t="shared" si="9"/>
        <v>1309</v>
      </c>
      <c r="AW15" s="54">
        <f t="shared" si="10"/>
        <v>1397</v>
      </c>
      <c r="AX15" s="77">
        <f t="shared" si="11"/>
        <v>1369</v>
      </c>
      <c r="AY15" s="77">
        <f t="shared" si="12"/>
        <v>1224</v>
      </c>
      <c r="AZ15" s="2"/>
      <c r="BA15" s="78">
        <f t="shared" si="13"/>
        <v>15</v>
      </c>
      <c r="BB15" s="77">
        <f t="shared" si="14"/>
        <v>14</v>
      </c>
      <c r="BC15" s="77">
        <f t="shared" si="15"/>
        <v>22</v>
      </c>
      <c r="BD15" s="54">
        <f t="shared" si="16"/>
        <v>16</v>
      </c>
      <c r="BE15" s="77">
        <f t="shared" si="17"/>
        <v>18</v>
      </c>
      <c r="BF15" s="77">
        <f t="shared" si="18"/>
        <v>17</v>
      </c>
      <c r="BG15" s="77">
        <f t="shared" si="19"/>
        <v>13</v>
      </c>
      <c r="BH15" s="77">
        <f t="shared" si="20"/>
        <v>16</v>
      </c>
      <c r="BI15" s="77">
        <f t="shared" si="21"/>
        <v>23</v>
      </c>
      <c r="BJ15" s="77">
        <f t="shared" si="22"/>
        <v>21</v>
      </c>
      <c r="BK15" s="77">
        <f t="shared" si="23"/>
        <v>18</v>
      </c>
      <c r="BL15" s="55">
        <f t="shared" si="29"/>
        <v>193</v>
      </c>
      <c r="BM15" s="54">
        <f t="shared" si="30"/>
        <v>13</v>
      </c>
      <c r="BN15" s="54">
        <f t="shared" si="31"/>
        <v>23</v>
      </c>
      <c r="BO15" s="56">
        <f t="shared" si="32"/>
        <v>180</v>
      </c>
      <c r="BP15" s="7"/>
    </row>
    <row r="16" spans="1:68" ht="14.25" x14ac:dyDescent="0.2">
      <c r="A16" s="57">
        <v>12</v>
      </c>
      <c r="B16" s="58" t="s">
        <v>37</v>
      </c>
      <c r="C16" s="79" t="s">
        <v>63</v>
      </c>
      <c r="D16" s="82"/>
      <c r="E16" s="60">
        <f t="shared" si="24"/>
        <v>1277.51</v>
      </c>
      <c r="F16" s="102">
        <f t="shared" si="33"/>
        <v>24.50999999999997</v>
      </c>
      <c r="G16" s="59">
        <v>1253</v>
      </c>
      <c r="H16" s="62"/>
      <c r="I16" s="63">
        <f t="shared" si="25"/>
        <v>-28.818181818181756</v>
      </c>
      <c r="J16" s="64">
        <v>10</v>
      </c>
      <c r="K16" s="65">
        <v>18</v>
      </c>
      <c r="L16" s="66">
        <v>11</v>
      </c>
      <c r="M16" s="67">
        <f t="shared" si="26"/>
        <v>1281.8181818181818</v>
      </c>
      <c r="N16" s="63">
        <f t="shared" si="27"/>
        <v>180</v>
      </c>
      <c r="O16" s="68">
        <f t="shared" si="28"/>
        <v>174</v>
      </c>
      <c r="P16" s="69">
        <v>26</v>
      </c>
      <c r="Q16" s="70">
        <v>3</v>
      </c>
      <c r="R16" s="71">
        <v>1</v>
      </c>
      <c r="S16" s="72">
        <v>0</v>
      </c>
      <c r="T16" s="73">
        <v>21</v>
      </c>
      <c r="U16" s="74">
        <v>3</v>
      </c>
      <c r="V16" s="71">
        <v>13</v>
      </c>
      <c r="W16" s="74">
        <v>3</v>
      </c>
      <c r="X16" s="73">
        <v>11</v>
      </c>
      <c r="Y16" s="74">
        <v>3</v>
      </c>
      <c r="Z16" s="73">
        <v>6</v>
      </c>
      <c r="AA16" s="74">
        <v>3</v>
      </c>
      <c r="AB16" s="73">
        <v>4</v>
      </c>
      <c r="AC16" s="72">
        <v>0</v>
      </c>
      <c r="AD16" s="69">
        <v>2</v>
      </c>
      <c r="AE16" s="70">
        <v>1</v>
      </c>
      <c r="AF16" s="75">
        <v>5</v>
      </c>
      <c r="AG16" s="72">
        <v>0</v>
      </c>
      <c r="AH16" s="71">
        <v>8</v>
      </c>
      <c r="AI16" s="74">
        <v>1</v>
      </c>
      <c r="AJ16" s="71">
        <v>18</v>
      </c>
      <c r="AK16" s="74">
        <v>1</v>
      </c>
      <c r="AL16" s="47"/>
      <c r="AM16" s="48">
        <f t="shared" si="1"/>
        <v>18</v>
      </c>
      <c r="AN16" s="47"/>
      <c r="AO16" s="76">
        <f t="shared" si="2"/>
        <v>1026</v>
      </c>
      <c r="AP16" s="54">
        <f t="shared" si="3"/>
        <v>1491</v>
      </c>
      <c r="AQ16" s="77">
        <f t="shared" si="4"/>
        <v>1075</v>
      </c>
      <c r="AR16" s="54">
        <f t="shared" si="5"/>
        <v>1243</v>
      </c>
      <c r="AS16" s="77">
        <f t="shared" si="6"/>
        <v>1271</v>
      </c>
      <c r="AT16" s="77">
        <f t="shared" si="7"/>
        <v>1350</v>
      </c>
      <c r="AU16" s="77">
        <f t="shared" si="8"/>
        <v>1369</v>
      </c>
      <c r="AV16" s="77">
        <f t="shared" si="9"/>
        <v>1435</v>
      </c>
      <c r="AW16" s="54">
        <f t="shared" si="10"/>
        <v>1368</v>
      </c>
      <c r="AX16" s="77">
        <f t="shared" si="11"/>
        <v>1309</v>
      </c>
      <c r="AY16" s="77">
        <f t="shared" si="12"/>
        <v>1163</v>
      </c>
      <c r="AZ16" s="2"/>
      <c r="BA16" s="78">
        <f t="shared" si="13"/>
        <v>6</v>
      </c>
      <c r="BB16" s="77">
        <f t="shared" si="14"/>
        <v>16</v>
      </c>
      <c r="BC16" s="77">
        <f t="shared" si="15"/>
        <v>13</v>
      </c>
      <c r="BD16" s="54">
        <f t="shared" si="16"/>
        <v>15</v>
      </c>
      <c r="BE16" s="77">
        <f t="shared" si="17"/>
        <v>18</v>
      </c>
      <c r="BF16" s="77">
        <f t="shared" si="18"/>
        <v>22</v>
      </c>
      <c r="BG16" s="77">
        <f t="shared" si="19"/>
        <v>21</v>
      </c>
      <c r="BH16" s="77">
        <f t="shared" si="20"/>
        <v>17</v>
      </c>
      <c r="BI16" s="77">
        <f t="shared" si="21"/>
        <v>18</v>
      </c>
      <c r="BJ16" s="77">
        <f t="shared" si="22"/>
        <v>16</v>
      </c>
      <c r="BK16" s="77">
        <f t="shared" si="23"/>
        <v>18</v>
      </c>
      <c r="BL16" s="55">
        <f t="shared" si="29"/>
        <v>180</v>
      </c>
      <c r="BM16" s="54">
        <f t="shared" si="30"/>
        <v>6</v>
      </c>
      <c r="BN16" s="54">
        <f t="shared" si="31"/>
        <v>22</v>
      </c>
      <c r="BO16" s="56">
        <f t="shared" si="32"/>
        <v>174</v>
      </c>
      <c r="BP16" s="7"/>
    </row>
    <row r="17" spans="1:68" ht="14.25" x14ac:dyDescent="0.2">
      <c r="A17" s="57">
        <v>13</v>
      </c>
      <c r="B17" s="58" t="s">
        <v>38</v>
      </c>
      <c r="C17" s="79" t="s">
        <v>61</v>
      </c>
      <c r="D17" s="59"/>
      <c r="E17" s="60">
        <f t="shared" si="24"/>
        <v>1242.1600000000001</v>
      </c>
      <c r="F17" s="102">
        <f t="shared" si="33"/>
        <v>-0.83999999999997854</v>
      </c>
      <c r="G17" s="59">
        <v>1243</v>
      </c>
      <c r="H17" s="62"/>
      <c r="I17" s="63">
        <f t="shared" si="25"/>
        <v>-42.909090909090992</v>
      </c>
      <c r="J17" s="64">
        <v>18</v>
      </c>
      <c r="K17" s="65">
        <v>15</v>
      </c>
      <c r="L17" s="66">
        <v>11</v>
      </c>
      <c r="M17" s="67">
        <f t="shared" si="26"/>
        <v>1285.909090909091</v>
      </c>
      <c r="N17" s="63">
        <f t="shared" si="27"/>
        <v>191</v>
      </c>
      <c r="O17" s="68">
        <f t="shared" si="28"/>
        <v>178</v>
      </c>
      <c r="P17" s="69">
        <v>27</v>
      </c>
      <c r="Q17" s="70">
        <v>3</v>
      </c>
      <c r="R17" s="71">
        <v>3</v>
      </c>
      <c r="S17" s="72">
        <v>3</v>
      </c>
      <c r="T17" s="73">
        <v>1</v>
      </c>
      <c r="U17" s="74">
        <v>1</v>
      </c>
      <c r="V17" s="71">
        <v>12</v>
      </c>
      <c r="W17" s="74">
        <v>0</v>
      </c>
      <c r="X17" s="73">
        <v>10</v>
      </c>
      <c r="Y17" s="74">
        <v>3</v>
      </c>
      <c r="Z17" s="73">
        <v>8</v>
      </c>
      <c r="AA17" s="74">
        <v>0</v>
      </c>
      <c r="AB17" s="73">
        <v>5</v>
      </c>
      <c r="AC17" s="72">
        <v>1</v>
      </c>
      <c r="AD17" s="69">
        <v>15</v>
      </c>
      <c r="AE17" s="70">
        <v>3</v>
      </c>
      <c r="AF17" s="75">
        <v>2</v>
      </c>
      <c r="AG17" s="72">
        <v>1</v>
      </c>
      <c r="AH17" s="71">
        <v>14</v>
      </c>
      <c r="AI17" s="74">
        <v>0</v>
      </c>
      <c r="AJ17" s="71">
        <v>19</v>
      </c>
      <c r="AK17" s="74">
        <v>0</v>
      </c>
      <c r="AL17" s="47"/>
      <c r="AM17" s="48">
        <f t="shared" si="1"/>
        <v>15</v>
      </c>
      <c r="AN17" s="47"/>
      <c r="AO17" s="76">
        <f t="shared" si="2"/>
        <v>1025</v>
      </c>
      <c r="AP17" s="54">
        <f t="shared" si="3"/>
        <v>1397</v>
      </c>
      <c r="AQ17" s="77">
        <f t="shared" si="4"/>
        <v>1491</v>
      </c>
      <c r="AR17" s="54">
        <f t="shared" si="5"/>
        <v>1253</v>
      </c>
      <c r="AS17" s="77">
        <f t="shared" si="6"/>
        <v>1284</v>
      </c>
      <c r="AT17" s="77">
        <f t="shared" si="7"/>
        <v>1309</v>
      </c>
      <c r="AU17" s="77">
        <f t="shared" si="8"/>
        <v>1368</v>
      </c>
      <c r="AV17" s="77">
        <f t="shared" si="9"/>
        <v>1210</v>
      </c>
      <c r="AW17" s="54">
        <f t="shared" si="10"/>
        <v>1435</v>
      </c>
      <c r="AX17" s="77">
        <f t="shared" si="11"/>
        <v>1224</v>
      </c>
      <c r="AY17" s="77">
        <f t="shared" si="12"/>
        <v>1149</v>
      </c>
      <c r="AZ17" s="2"/>
      <c r="BA17" s="78">
        <f t="shared" si="13"/>
        <v>13</v>
      </c>
      <c r="BB17" s="77">
        <f t="shared" si="14"/>
        <v>23</v>
      </c>
      <c r="BC17" s="77">
        <f t="shared" si="15"/>
        <v>16</v>
      </c>
      <c r="BD17" s="54">
        <f t="shared" si="16"/>
        <v>18</v>
      </c>
      <c r="BE17" s="77">
        <f t="shared" si="17"/>
        <v>21</v>
      </c>
      <c r="BF17" s="77">
        <f t="shared" si="18"/>
        <v>16</v>
      </c>
      <c r="BG17" s="77">
        <f t="shared" si="19"/>
        <v>18</v>
      </c>
      <c r="BH17" s="77">
        <f t="shared" si="20"/>
        <v>15</v>
      </c>
      <c r="BI17" s="77">
        <f t="shared" si="21"/>
        <v>17</v>
      </c>
      <c r="BJ17" s="77">
        <f t="shared" si="22"/>
        <v>18</v>
      </c>
      <c r="BK17" s="77">
        <f t="shared" si="23"/>
        <v>16</v>
      </c>
      <c r="BL17" s="55">
        <f t="shared" si="29"/>
        <v>191</v>
      </c>
      <c r="BM17" s="54">
        <f t="shared" si="30"/>
        <v>13</v>
      </c>
      <c r="BN17" s="54">
        <f t="shared" si="31"/>
        <v>23</v>
      </c>
      <c r="BO17" s="56">
        <f t="shared" si="32"/>
        <v>178</v>
      </c>
      <c r="BP17" s="7"/>
    </row>
    <row r="18" spans="1:68" ht="14.25" x14ac:dyDescent="0.2">
      <c r="A18" s="57">
        <v>14</v>
      </c>
      <c r="B18" s="58" t="s">
        <v>39</v>
      </c>
      <c r="C18" s="79" t="s">
        <v>68</v>
      </c>
      <c r="D18" s="59"/>
      <c r="E18" s="60">
        <f t="shared" si="24"/>
        <v>1229.52</v>
      </c>
      <c r="F18" s="102">
        <f t="shared" si="33"/>
        <v>5.519999999999996</v>
      </c>
      <c r="G18" s="59">
        <v>1224</v>
      </c>
      <c r="H18" s="62"/>
      <c r="I18" s="63">
        <f t="shared" si="25"/>
        <v>28.727272727272748</v>
      </c>
      <c r="J18" s="64">
        <v>9</v>
      </c>
      <c r="K18" s="65">
        <v>18</v>
      </c>
      <c r="L18" s="66">
        <v>11</v>
      </c>
      <c r="M18" s="67">
        <f t="shared" si="26"/>
        <v>1195.2727272727273</v>
      </c>
      <c r="N18" s="63">
        <f t="shared" si="27"/>
        <v>186</v>
      </c>
      <c r="O18" s="68">
        <f t="shared" si="28"/>
        <v>173</v>
      </c>
      <c r="P18" s="69">
        <v>28</v>
      </c>
      <c r="Q18" s="70">
        <v>3</v>
      </c>
      <c r="R18" s="71">
        <v>5</v>
      </c>
      <c r="S18" s="72">
        <v>0</v>
      </c>
      <c r="T18" s="73">
        <v>24</v>
      </c>
      <c r="U18" s="74">
        <v>3</v>
      </c>
      <c r="V18" s="71">
        <v>23</v>
      </c>
      <c r="W18" s="74">
        <v>0</v>
      </c>
      <c r="X18" s="73">
        <v>3</v>
      </c>
      <c r="Y18" s="74">
        <v>0</v>
      </c>
      <c r="Z18" s="73">
        <v>17</v>
      </c>
      <c r="AA18" s="74">
        <v>1</v>
      </c>
      <c r="AB18" s="73">
        <v>20</v>
      </c>
      <c r="AC18" s="72">
        <v>3</v>
      </c>
      <c r="AD18" s="69">
        <v>18</v>
      </c>
      <c r="AE18" s="70">
        <v>1</v>
      </c>
      <c r="AF18" s="75">
        <v>9</v>
      </c>
      <c r="AG18" s="72">
        <v>3</v>
      </c>
      <c r="AH18" s="71">
        <v>13</v>
      </c>
      <c r="AI18" s="74">
        <v>3</v>
      </c>
      <c r="AJ18" s="71">
        <v>11</v>
      </c>
      <c r="AK18" s="74">
        <v>1</v>
      </c>
      <c r="AL18" s="47"/>
      <c r="AM18" s="48">
        <f t="shared" si="1"/>
        <v>18</v>
      </c>
      <c r="AN18" s="47"/>
      <c r="AO18" s="76">
        <f t="shared" si="2"/>
        <v>1010</v>
      </c>
      <c r="AP18" s="54">
        <f t="shared" si="3"/>
        <v>1368</v>
      </c>
      <c r="AQ18" s="77">
        <f t="shared" si="4"/>
        <v>1055</v>
      </c>
      <c r="AR18" s="54">
        <f t="shared" si="5"/>
        <v>1063</v>
      </c>
      <c r="AS18" s="77">
        <f t="shared" si="6"/>
        <v>1397</v>
      </c>
      <c r="AT18" s="77">
        <f t="shared" si="7"/>
        <v>1170</v>
      </c>
      <c r="AU18" s="77">
        <f t="shared" si="8"/>
        <v>1112</v>
      </c>
      <c r="AV18" s="77">
        <f t="shared" si="9"/>
        <v>1163</v>
      </c>
      <c r="AW18" s="54">
        <f t="shared" si="10"/>
        <v>1296</v>
      </c>
      <c r="AX18" s="77">
        <f t="shared" si="11"/>
        <v>1243</v>
      </c>
      <c r="AY18" s="77">
        <f t="shared" si="12"/>
        <v>1271</v>
      </c>
      <c r="AZ18" s="2"/>
      <c r="BA18" s="78">
        <f t="shared" si="13"/>
        <v>13</v>
      </c>
      <c r="BB18" s="77">
        <f t="shared" si="14"/>
        <v>18</v>
      </c>
      <c r="BC18" s="77">
        <f t="shared" si="15"/>
        <v>14</v>
      </c>
      <c r="BD18" s="54">
        <f t="shared" si="16"/>
        <v>19</v>
      </c>
      <c r="BE18" s="77">
        <f t="shared" si="17"/>
        <v>23</v>
      </c>
      <c r="BF18" s="77">
        <f t="shared" si="18"/>
        <v>15</v>
      </c>
      <c r="BG18" s="77">
        <f t="shared" si="19"/>
        <v>16</v>
      </c>
      <c r="BH18" s="77">
        <f t="shared" si="20"/>
        <v>18</v>
      </c>
      <c r="BI18" s="77">
        <f t="shared" si="21"/>
        <v>17</v>
      </c>
      <c r="BJ18" s="77">
        <f t="shared" si="22"/>
        <v>15</v>
      </c>
      <c r="BK18" s="77">
        <f t="shared" si="23"/>
        <v>18</v>
      </c>
      <c r="BL18" s="55">
        <f t="shared" si="29"/>
        <v>186</v>
      </c>
      <c r="BM18" s="54">
        <f t="shared" si="30"/>
        <v>13</v>
      </c>
      <c r="BN18" s="54">
        <f t="shared" si="31"/>
        <v>23</v>
      </c>
      <c r="BO18" s="56">
        <f t="shared" si="32"/>
        <v>173</v>
      </c>
      <c r="BP18" s="7"/>
    </row>
    <row r="19" spans="1:68" ht="14.25" x14ac:dyDescent="0.2">
      <c r="A19" s="57">
        <v>15</v>
      </c>
      <c r="B19" s="58" t="s">
        <v>40</v>
      </c>
      <c r="C19" s="79" t="s">
        <v>63</v>
      </c>
      <c r="D19" s="59"/>
      <c r="E19" s="60">
        <f t="shared" si="24"/>
        <v>1179.6099999999999</v>
      </c>
      <c r="F19" s="102">
        <f t="shared" si="33"/>
        <v>-30.390000000000015</v>
      </c>
      <c r="G19" s="59">
        <v>1210</v>
      </c>
      <c r="H19" s="62"/>
      <c r="I19" s="63">
        <f t="shared" si="25"/>
        <v>46.63636363636374</v>
      </c>
      <c r="J19" s="64">
        <v>19</v>
      </c>
      <c r="K19" s="65">
        <v>15</v>
      </c>
      <c r="L19" s="66">
        <v>11</v>
      </c>
      <c r="M19" s="67">
        <f t="shared" si="26"/>
        <v>1163.3636363636363</v>
      </c>
      <c r="N19" s="63">
        <f t="shared" si="27"/>
        <v>157</v>
      </c>
      <c r="O19" s="68">
        <f t="shared" si="28"/>
        <v>154</v>
      </c>
      <c r="P19" s="69">
        <v>1</v>
      </c>
      <c r="Q19" s="70">
        <v>0</v>
      </c>
      <c r="R19" s="71">
        <v>26</v>
      </c>
      <c r="S19" s="72">
        <v>3</v>
      </c>
      <c r="T19" s="73">
        <v>29</v>
      </c>
      <c r="U19" s="74">
        <v>3</v>
      </c>
      <c r="V19" s="71">
        <v>4</v>
      </c>
      <c r="W19" s="74">
        <v>0</v>
      </c>
      <c r="X19" s="73">
        <v>19</v>
      </c>
      <c r="Y19" s="74">
        <v>1</v>
      </c>
      <c r="Z19" s="73">
        <v>20</v>
      </c>
      <c r="AA19" s="74">
        <v>3</v>
      </c>
      <c r="AB19" s="73">
        <v>25</v>
      </c>
      <c r="AC19" s="72">
        <v>1</v>
      </c>
      <c r="AD19" s="69">
        <v>13</v>
      </c>
      <c r="AE19" s="70">
        <v>0</v>
      </c>
      <c r="AF19" s="75">
        <v>23</v>
      </c>
      <c r="AG19" s="72">
        <v>1</v>
      </c>
      <c r="AH19" s="71">
        <v>28</v>
      </c>
      <c r="AI19" s="74">
        <v>3</v>
      </c>
      <c r="AJ19" s="71">
        <v>9</v>
      </c>
      <c r="AK19" s="74">
        <v>0</v>
      </c>
      <c r="AL19" s="47"/>
      <c r="AM19" s="48">
        <f t="shared" si="1"/>
        <v>15</v>
      </c>
      <c r="AN19" s="47"/>
      <c r="AO19" s="76">
        <f t="shared" si="2"/>
        <v>1491</v>
      </c>
      <c r="AP19" s="54">
        <f t="shared" si="3"/>
        <v>1026</v>
      </c>
      <c r="AQ19" s="77">
        <f t="shared" si="4"/>
        <v>1000</v>
      </c>
      <c r="AR19" s="54">
        <f t="shared" si="5"/>
        <v>1369</v>
      </c>
      <c r="AS19" s="77">
        <f t="shared" si="6"/>
        <v>1149</v>
      </c>
      <c r="AT19" s="77">
        <f t="shared" si="7"/>
        <v>1112</v>
      </c>
      <c r="AU19" s="77">
        <f t="shared" si="8"/>
        <v>1038</v>
      </c>
      <c r="AV19" s="77">
        <f t="shared" si="9"/>
        <v>1243</v>
      </c>
      <c r="AW19" s="54">
        <f t="shared" si="10"/>
        <v>1063</v>
      </c>
      <c r="AX19" s="77">
        <f t="shared" si="11"/>
        <v>1010</v>
      </c>
      <c r="AY19" s="77">
        <f t="shared" si="12"/>
        <v>1296</v>
      </c>
      <c r="AZ19" s="2"/>
      <c r="BA19" s="78">
        <f t="shared" si="13"/>
        <v>16</v>
      </c>
      <c r="BB19" s="77">
        <f t="shared" si="14"/>
        <v>6</v>
      </c>
      <c r="BC19" s="77">
        <f t="shared" si="15"/>
        <v>3</v>
      </c>
      <c r="BD19" s="54">
        <f t="shared" si="16"/>
        <v>21</v>
      </c>
      <c r="BE19" s="77">
        <f t="shared" si="17"/>
        <v>16</v>
      </c>
      <c r="BF19" s="77">
        <f t="shared" si="18"/>
        <v>16</v>
      </c>
      <c r="BG19" s="77">
        <f t="shared" si="19"/>
        <v>15</v>
      </c>
      <c r="BH19" s="77">
        <f t="shared" si="20"/>
        <v>15</v>
      </c>
      <c r="BI19" s="77">
        <f t="shared" si="21"/>
        <v>19</v>
      </c>
      <c r="BJ19" s="77">
        <f t="shared" si="22"/>
        <v>13</v>
      </c>
      <c r="BK19" s="77">
        <f t="shared" si="23"/>
        <v>17</v>
      </c>
      <c r="BL19" s="55">
        <f t="shared" si="29"/>
        <v>157</v>
      </c>
      <c r="BM19" s="54">
        <f t="shared" si="30"/>
        <v>3</v>
      </c>
      <c r="BN19" s="54">
        <f t="shared" si="31"/>
        <v>21</v>
      </c>
      <c r="BO19" s="56">
        <f t="shared" si="32"/>
        <v>154</v>
      </c>
      <c r="BP19" s="7"/>
    </row>
    <row r="20" spans="1:68" ht="14.25" x14ac:dyDescent="0.2">
      <c r="A20" s="57">
        <v>16</v>
      </c>
      <c r="B20" s="58" t="s">
        <v>41</v>
      </c>
      <c r="C20" s="79" t="s">
        <v>69</v>
      </c>
      <c r="D20" s="59"/>
      <c r="E20" s="60">
        <f t="shared" si="24"/>
        <v>1158.95</v>
      </c>
      <c r="F20" s="102">
        <f t="shared" si="33"/>
        <v>-20.04999999999999</v>
      </c>
      <c r="G20" s="59">
        <v>1179</v>
      </c>
      <c r="H20" s="62"/>
      <c r="I20" s="63">
        <f t="shared" si="25"/>
        <v>-66.5</v>
      </c>
      <c r="J20" s="64">
        <v>22</v>
      </c>
      <c r="K20" s="65">
        <v>14</v>
      </c>
      <c r="L20" s="66">
        <v>10</v>
      </c>
      <c r="M20" s="67">
        <f t="shared" si="26"/>
        <v>1245.5</v>
      </c>
      <c r="N20" s="63">
        <f t="shared" si="27"/>
        <v>154</v>
      </c>
      <c r="O20" s="68">
        <f t="shared" si="28"/>
        <v>154</v>
      </c>
      <c r="P20" s="69">
        <v>2</v>
      </c>
      <c r="Q20" s="70">
        <v>1</v>
      </c>
      <c r="R20" s="71">
        <v>8</v>
      </c>
      <c r="S20" s="72">
        <v>0</v>
      </c>
      <c r="T20" s="73">
        <v>22</v>
      </c>
      <c r="U20" s="74">
        <v>3</v>
      </c>
      <c r="V20" s="71">
        <v>10</v>
      </c>
      <c r="W20" s="74">
        <v>0</v>
      </c>
      <c r="X20" s="73">
        <v>9</v>
      </c>
      <c r="Y20" s="74">
        <v>1</v>
      </c>
      <c r="Z20" s="73">
        <v>7</v>
      </c>
      <c r="AA20" s="74">
        <v>0</v>
      </c>
      <c r="AB20" s="73">
        <v>26</v>
      </c>
      <c r="AC20" s="72">
        <v>3</v>
      </c>
      <c r="AD20" s="69">
        <v>24</v>
      </c>
      <c r="AE20" s="70">
        <v>3</v>
      </c>
      <c r="AF20" s="75">
        <v>18</v>
      </c>
      <c r="AG20" s="72">
        <v>0</v>
      </c>
      <c r="AH20" s="71">
        <v>1</v>
      </c>
      <c r="AI20" s="74">
        <v>0</v>
      </c>
      <c r="AJ20" s="71">
        <v>999</v>
      </c>
      <c r="AK20" s="74">
        <v>3</v>
      </c>
      <c r="AL20" s="47"/>
      <c r="AM20" s="48">
        <f t="shared" si="1"/>
        <v>14</v>
      </c>
      <c r="AN20" s="47"/>
      <c r="AO20" s="76">
        <f t="shared" si="2"/>
        <v>1435</v>
      </c>
      <c r="AP20" s="54">
        <f t="shared" si="3"/>
        <v>1309</v>
      </c>
      <c r="AQ20" s="77">
        <f t="shared" si="4"/>
        <v>1072</v>
      </c>
      <c r="AR20" s="54">
        <f t="shared" si="5"/>
        <v>1284</v>
      </c>
      <c r="AS20" s="77">
        <f t="shared" si="6"/>
        <v>1296</v>
      </c>
      <c r="AT20" s="77">
        <f t="shared" si="7"/>
        <v>1324</v>
      </c>
      <c r="AU20" s="77">
        <f t="shared" si="8"/>
        <v>1026</v>
      </c>
      <c r="AV20" s="77">
        <f t="shared" si="9"/>
        <v>1055</v>
      </c>
      <c r="AW20" s="54">
        <f t="shared" si="10"/>
        <v>1163</v>
      </c>
      <c r="AX20" s="77">
        <f t="shared" si="11"/>
        <v>1491</v>
      </c>
      <c r="AY20" s="77">
        <f t="shared" si="12"/>
        <v>0</v>
      </c>
      <c r="AZ20" s="2"/>
      <c r="BA20" s="78">
        <f t="shared" si="13"/>
        <v>17</v>
      </c>
      <c r="BB20" s="77">
        <f t="shared" si="14"/>
        <v>16</v>
      </c>
      <c r="BC20" s="77">
        <f t="shared" si="15"/>
        <v>13</v>
      </c>
      <c r="BD20" s="54">
        <f t="shared" si="16"/>
        <v>21</v>
      </c>
      <c r="BE20" s="77">
        <f t="shared" si="17"/>
        <v>17</v>
      </c>
      <c r="BF20" s="77">
        <f t="shared" si="18"/>
        <v>16</v>
      </c>
      <c r="BG20" s="77">
        <f t="shared" si="19"/>
        <v>6</v>
      </c>
      <c r="BH20" s="77">
        <f t="shared" si="20"/>
        <v>14</v>
      </c>
      <c r="BI20" s="77">
        <f t="shared" si="21"/>
        <v>18</v>
      </c>
      <c r="BJ20" s="77">
        <f t="shared" si="22"/>
        <v>16</v>
      </c>
      <c r="BK20" s="77">
        <f t="shared" si="23"/>
        <v>0</v>
      </c>
      <c r="BL20" s="55">
        <f t="shared" si="29"/>
        <v>154</v>
      </c>
      <c r="BM20" s="54">
        <f t="shared" si="30"/>
        <v>0</v>
      </c>
      <c r="BN20" s="54">
        <f t="shared" si="31"/>
        <v>21</v>
      </c>
      <c r="BO20" s="56">
        <f t="shared" si="32"/>
        <v>154</v>
      </c>
      <c r="BP20" s="7"/>
    </row>
    <row r="21" spans="1:68" ht="14.25" x14ac:dyDescent="0.2">
      <c r="A21" s="57">
        <v>17</v>
      </c>
      <c r="B21" s="58" t="s">
        <v>42</v>
      </c>
      <c r="C21" s="79" t="s">
        <v>66</v>
      </c>
      <c r="D21" s="59" t="s">
        <v>43</v>
      </c>
      <c r="E21" s="60">
        <f t="shared" si="24"/>
        <v>1152.48</v>
      </c>
      <c r="F21" s="102">
        <f t="shared" si="33"/>
        <v>-17.52000000000006</v>
      </c>
      <c r="G21" s="83">
        <v>1170</v>
      </c>
      <c r="H21" s="62"/>
      <c r="I21" s="63">
        <f t="shared" si="25"/>
        <v>7.6363636363637397</v>
      </c>
      <c r="J21" s="64">
        <v>20</v>
      </c>
      <c r="K21" s="65">
        <v>15</v>
      </c>
      <c r="L21" s="66">
        <v>11</v>
      </c>
      <c r="M21" s="67">
        <f t="shared" si="26"/>
        <v>1162.3636363636363</v>
      </c>
      <c r="N21" s="63">
        <f t="shared" si="27"/>
        <v>157</v>
      </c>
      <c r="O21" s="68">
        <f t="shared" si="28"/>
        <v>154</v>
      </c>
      <c r="P21" s="69">
        <v>3</v>
      </c>
      <c r="Q21" s="70">
        <v>0</v>
      </c>
      <c r="R21" s="71">
        <v>27</v>
      </c>
      <c r="S21" s="72">
        <v>3</v>
      </c>
      <c r="T21" s="73">
        <v>4</v>
      </c>
      <c r="U21" s="74">
        <v>0</v>
      </c>
      <c r="V21" s="71">
        <v>28</v>
      </c>
      <c r="W21" s="74">
        <v>3</v>
      </c>
      <c r="X21" s="73">
        <v>8</v>
      </c>
      <c r="Y21" s="74">
        <v>0</v>
      </c>
      <c r="Z21" s="73">
        <v>14</v>
      </c>
      <c r="AA21" s="74">
        <v>1</v>
      </c>
      <c r="AB21" s="73">
        <v>24</v>
      </c>
      <c r="AC21" s="72">
        <v>1</v>
      </c>
      <c r="AD21" s="69">
        <v>9</v>
      </c>
      <c r="AE21" s="70">
        <v>0</v>
      </c>
      <c r="AF21" s="75">
        <v>26</v>
      </c>
      <c r="AG21" s="72">
        <v>3</v>
      </c>
      <c r="AH21" s="71">
        <v>21</v>
      </c>
      <c r="AI21" s="74">
        <v>1</v>
      </c>
      <c r="AJ21" s="71">
        <v>29</v>
      </c>
      <c r="AK21" s="74">
        <v>3</v>
      </c>
      <c r="AL21" s="47"/>
      <c r="AM21" s="48">
        <f t="shared" si="1"/>
        <v>15</v>
      </c>
      <c r="AN21" s="47"/>
      <c r="AO21" s="76">
        <f t="shared" si="2"/>
        <v>1397</v>
      </c>
      <c r="AP21" s="54">
        <f t="shared" si="3"/>
        <v>1025</v>
      </c>
      <c r="AQ21" s="77">
        <f t="shared" si="4"/>
        <v>1369</v>
      </c>
      <c r="AR21" s="54">
        <f t="shared" si="5"/>
        <v>1010</v>
      </c>
      <c r="AS21" s="77">
        <f t="shared" si="6"/>
        <v>1309</v>
      </c>
      <c r="AT21" s="77">
        <f t="shared" si="7"/>
        <v>1224</v>
      </c>
      <c r="AU21" s="77">
        <f t="shared" si="8"/>
        <v>1055</v>
      </c>
      <c r="AV21" s="77">
        <f t="shared" si="9"/>
        <v>1296</v>
      </c>
      <c r="AW21" s="54">
        <f t="shared" si="10"/>
        <v>1026</v>
      </c>
      <c r="AX21" s="77">
        <f t="shared" si="11"/>
        <v>1075</v>
      </c>
      <c r="AY21" s="77">
        <f t="shared" si="12"/>
        <v>1000</v>
      </c>
      <c r="AZ21" s="2"/>
      <c r="BA21" s="78">
        <f t="shared" si="13"/>
        <v>23</v>
      </c>
      <c r="BB21" s="77">
        <f t="shared" si="14"/>
        <v>13</v>
      </c>
      <c r="BC21" s="77">
        <f t="shared" si="15"/>
        <v>21</v>
      </c>
      <c r="BD21" s="54">
        <f t="shared" si="16"/>
        <v>13</v>
      </c>
      <c r="BE21" s="77">
        <f t="shared" si="17"/>
        <v>16</v>
      </c>
      <c r="BF21" s="77">
        <f t="shared" si="18"/>
        <v>18</v>
      </c>
      <c r="BG21" s="77">
        <f t="shared" si="19"/>
        <v>14</v>
      </c>
      <c r="BH21" s="77">
        <f t="shared" si="20"/>
        <v>17</v>
      </c>
      <c r="BI21" s="77">
        <f t="shared" si="21"/>
        <v>6</v>
      </c>
      <c r="BJ21" s="77">
        <f t="shared" si="22"/>
        <v>13</v>
      </c>
      <c r="BK21" s="77">
        <f t="shared" si="23"/>
        <v>3</v>
      </c>
      <c r="BL21" s="55">
        <f t="shared" si="29"/>
        <v>157</v>
      </c>
      <c r="BM21" s="54">
        <f t="shared" si="30"/>
        <v>3</v>
      </c>
      <c r="BN21" s="54">
        <f t="shared" si="31"/>
        <v>23</v>
      </c>
      <c r="BO21" s="56">
        <f t="shared" si="32"/>
        <v>154</v>
      </c>
      <c r="BP21" s="7"/>
    </row>
    <row r="22" spans="1:68" ht="14.25" x14ac:dyDescent="0.2">
      <c r="A22" s="57">
        <v>18</v>
      </c>
      <c r="B22" s="58" t="s">
        <v>44</v>
      </c>
      <c r="C22" s="79" t="s">
        <v>61</v>
      </c>
      <c r="D22" s="59"/>
      <c r="E22" s="60">
        <f t="shared" si="24"/>
        <v>1199.99</v>
      </c>
      <c r="F22" s="102">
        <f t="shared" si="33"/>
        <v>36.990000000000038</v>
      </c>
      <c r="G22" s="59">
        <v>1163</v>
      </c>
      <c r="H22" s="62"/>
      <c r="I22" s="63">
        <f t="shared" si="25"/>
        <v>-66.63636363636374</v>
      </c>
      <c r="J22" s="64">
        <v>8</v>
      </c>
      <c r="K22" s="65">
        <v>18</v>
      </c>
      <c r="L22" s="66">
        <v>11</v>
      </c>
      <c r="M22" s="67">
        <f t="shared" si="26"/>
        <v>1229.6363636363637</v>
      </c>
      <c r="N22" s="63">
        <f t="shared" si="27"/>
        <v>188</v>
      </c>
      <c r="O22" s="68">
        <f t="shared" si="28"/>
        <v>175</v>
      </c>
      <c r="P22" s="69">
        <v>4</v>
      </c>
      <c r="Q22" s="70">
        <v>3</v>
      </c>
      <c r="R22" s="71">
        <v>6</v>
      </c>
      <c r="S22" s="72">
        <v>1</v>
      </c>
      <c r="T22" s="73">
        <v>2</v>
      </c>
      <c r="U22" s="74">
        <v>0</v>
      </c>
      <c r="V22" s="71">
        <v>8</v>
      </c>
      <c r="W22" s="74">
        <v>1</v>
      </c>
      <c r="X22" s="73">
        <v>21</v>
      </c>
      <c r="Y22" s="74">
        <v>1</v>
      </c>
      <c r="Z22" s="73">
        <v>28</v>
      </c>
      <c r="AA22" s="74">
        <v>3</v>
      </c>
      <c r="AB22" s="73">
        <v>10</v>
      </c>
      <c r="AC22" s="72">
        <v>1</v>
      </c>
      <c r="AD22" s="69">
        <v>14</v>
      </c>
      <c r="AE22" s="70">
        <v>1</v>
      </c>
      <c r="AF22" s="75">
        <v>16</v>
      </c>
      <c r="AG22" s="72">
        <v>3</v>
      </c>
      <c r="AH22" s="71">
        <v>25</v>
      </c>
      <c r="AI22" s="74">
        <v>3</v>
      </c>
      <c r="AJ22" s="71">
        <v>12</v>
      </c>
      <c r="AK22" s="74">
        <v>1</v>
      </c>
      <c r="AL22" s="47"/>
      <c r="AM22" s="48">
        <f t="shared" si="1"/>
        <v>18</v>
      </c>
      <c r="AN22" s="47"/>
      <c r="AO22" s="76">
        <f t="shared" si="2"/>
        <v>1369</v>
      </c>
      <c r="AP22" s="54">
        <f t="shared" si="3"/>
        <v>1350</v>
      </c>
      <c r="AQ22" s="77">
        <f t="shared" si="4"/>
        <v>1435</v>
      </c>
      <c r="AR22" s="54">
        <f t="shared" si="5"/>
        <v>1309</v>
      </c>
      <c r="AS22" s="77">
        <f t="shared" si="6"/>
        <v>1075</v>
      </c>
      <c r="AT22" s="77">
        <f t="shared" si="7"/>
        <v>1010</v>
      </c>
      <c r="AU22" s="77">
        <f t="shared" si="8"/>
        <v>1284</v>
      </c>
      <c r="AV22" s="77">
        <f t="shared" si="9"/>
        <v>1224</v>
      </c>
      <c r="AW22" s="54">
        <f t="shared" si="10"/>
        <v>1179</v>
      </c>
      <c r="AX22" s="77">
        <f t="shared" si="11"/>
        <v>1038</v>
      </c>
      <c r="AY22" s="77">
        <f t="shared" si="12"/>
        <v>1253</v>
      </c>
      <c r="AZ22" s="2"/>
      <c r="BA22" s="78">
        <f t="shared" si="13"/>
        <v>21</v>
      </c>
      <c r="BB22" s="77">
        <f t="shared" si="14"/>
        <v>22</v>
      </c>
      <c r="BC22" s="77">
        <f t="shared" si="15"/>
        <v>17</v>
      </c>
      <c r="BD22" s="54">
        <f t="shared" si="16"/>
        <v>16</v>
      </c>
      <c r="BE22" s="77">
        <f t="shared" si="17"/>
        <v>13</v>
      </c>
      <c r="BF22" s="77">
        <f t="shared" si="18"/>
        <v>13</v>
      </c>
      <c r="BG22" s="77">
        <f t="shared" si="19"/>
        <v>21</v>
      </c>
      <c r="BH22" s="77">
        <f t="shared" si="20"/>
        <v>18</v>
      </c>
      <c r="BI22" s="77">
        <f t="shared" si="21"/>
        <v>14</v>
      </c>
      <c r="BJ22" s="77">
        <f t="shared" si="22"/>
        <v>15</v>
      </c>
      <c r="BK22" s="77">
        <f t="shared" si="23"/>
        <v>18</v>
      </c>
      <c r="BL22" s="55">
        <f t="shared" si="29"/>
        <v>188</v>
      </c>
      <c r="BM22" s="54">
        <f t="shared" si="30"/>
        <v>13</v>
      </c>
      <c r="BN22" s="54">
        <f t="shared" si="31"/>
        <v>22</v>
      </c>
      <c r="BO22" s="56">
        <f t="shared" si="32"/>
        <v>175</v>
      </c>
      <c r="BP22" s="7"/>
    </row>
    <row r="23" spans="1:68" ht="14.25" x14ac:dyDescent="0.2">
      <c r="A23" s="57">
        <v>19</v>
      </c>
      <c r="B23" s="58" t="s">
        <v>45</v>
      </c>
      <c r="C23" s="79" t="s">
        <v>66</v>
      </c>
      <c r="D23" s="59"/>
      <c r="E23" s="60">
        <f t="shared" si="24"/>
        <v>1159.3900000000001</v>
      </c>
      <c r="F23" s="102">
        <f t="shared" si="33"/>
        <v>10.390000000000015</v>
      </c>
      <c r="G23" s="59">
        <v>1149</v>
      </c>
      <c r="H23" s="62"/>
      <c r="I23" s="63">
        <f t="shared" si="25"/>
        <v>-46.63636363636374</v>
      </c>
      <c r="J23" s="64">
        <v>15</v>
      </c>
      <c r="K23" s="65">
        <v>16</v>
      </c>
      <c r="L23" s="66">
        <v>11</v>
      </c>
      <c r="M23" s="67">
        <f t="shared" si="26"/>
        <v>1195.6363636363637</v>
      </c>
      <c r="N23" s="63">
        <f t="shared" si="27"/>
        <v>169</v>
      </c>
      <c r="O23" s="68">
        <f t="shared" si="28"/>
        <v>156</v>
      </c>
      <c r="P23" s="69">
        <v>5</v>
      </c>
      <c r="Q23" s="70">
        <v>0</v>
      </c>
      <c r="R23" s="71">
        <v>28</v>
      </c>
      <c r="S23" s="72">
        <v>3</v>
      </c>
      <c r="T23" s="73">
        <v>7</v>
      </c>
      <c r="U23" s="74">
        <v>3</v>
      </c>
      <c r="V23" s="71">
        <v>11</v>
      </c>
      <c r="W23" s="74">
        <v>0</v>
      </c>
      <c r="X23" s="73">
        <v>15</v>
      </c>
      <c r="Y23" s="74">
        <v>1</v>
      </c>
      <c r="Z23" s="73">
        <v>21</v>
      </c>
      <c r="AA23" s="74">
        <v>0</v>
      </c>
      <c r="AB23" s="73">
        <v>27</v>
      </c>
      <c r="AC23" s="72">
        <v>3</v>
      </c>
      <c r="AD23" s="69">
        <v>1</v>
      </c>
      <c r="AE23" s="70">
        <v>0</v>
      </c>
      <c r="AF23" s="75">
        <v>22</v>
      </c>
      <c r="AG23" s="72">
        <v>3</v>
      </c>
      <c r="AH23" s="71">
        <v>23</v>
      </c>
      <c r="AI23" s="74">
        <v>0</v>
      </c>
      <c r="AJ23" s="71">
        <v>13</v>
      </c>
      <c r="AK23" s="74">
        <v>3</v>
      </c>
      <c r="AL23" s="47"/>
      <c r="AM23" s="48">
        <f t="shared" si="1"/>
        <v>16</v>
      </c>
      <c r="AN23" s="47"/>
      <c r="AO23" s="76">
        <f t="shared" si="2"/>
        <v>1368</v>
      </c>
      <c r="AP23" s="54">
        <f t="shared" si="3"/>
        <v>1010</v>
      </c>
      <c r="AQ23" s="77">
        <f t="shared" si="4"/>
        <v>1324</v>
      </c>
      <c r="AR23" s="54">
        <f t="shared" si="5"/>
        <v>1271</v>
      </c>
      <c r="AS23" s="77">
        <f t="shared" si="6"/>
        <v>1210</v>
      </c>
      <c r="AT23" s="77">
        <f t="shared" si="7"/>
        <v>1075</v>
      </c>
      <c r="AU23" s="77">
        <f t="shared" si="8"/>
        <v>1025</v>
      </c>
      <c r="AV23" s="77">
        <f t="shared" si="9"/>
        <v>1491</v>
      </c>
      <c r="AW23" s="54">
        <f t="shared" si="10"/>
        <v>1072</v>
      </c>
      <c r="AX23" s="77">
        <f t="shared" si="11"/>
        <v>1063</v>
      </c>
      <c r="AY23" s="77">
        <f t="shared" si="12"/>
        <v>1243</v>
      </c>
      <c r="AZ23" s="2"/>
      <c r="BA23" s="78">
        <f t="shared" si="13"/>
        <v>18</v>
      </c>
      <c r="BB23" s="77">
        <f t="shared" si="14"/>
        <v>13</v>
      </c>
      <c r="BC23" s="77">
        <f t="shared" si="15"/>
        <v>16</v>
      </c>
      <c r="BD23" s="54">
        <f t="shared" si="16"/>
        <v>18</v>
      </c>
      <c r="BE23" s="77">
        <f t="shared" si="17"/>
        <v>15</v>
      </c>
      <c r="BF23" s="77">
        <f t="shared" si="18"/>
        <v>13</v>
      </c>
      <c r="BG23" s="77">
        <f t="shared" si="19"/>
        <v>13</v>
      </c>
      <c r="BH23" s="77">
        <f t="shared" si="20"/>
        <v>16</v>
      </c>
      <c r="BI23" s="77">
        <f t="shared" si="21"/>
        <v>13</v>
      </c>
      <c r="BJ23" s="77">
        <f t="shared" si="22"/>
        <v>19</v>
      </c>
      <c r="BK23" s="77">
        <f t="shared" si="23"/>
        <v>15</v>
      </c>
      <c r="BL23" s="55">
        <f t="shared" si="29"/>
        <v>169</v>
      </c>
      <c r="BM23" s="54">
        <f t="shared" si="30"/>
        <v>13</v>
      </c>
      <c r="BN23" s="54">
        <f t="shared" si="31"/>
        <v>19</v>
      </c>
      <c r="BO23" s="56">
        <f t="shared" si="32"/>
        <v>156</v>
      </c>
      <c r="BP23" s="7"/>
    </row>
    <row r="24" spans="1:68" ht="14.25" x14ac:dyDescent="0.2">
      <c r="A24" s="57">
        <v>20</v>
      </c>
      <c r="B24" s="58" t="s">
        <v>46</v>
      </c>
      <c r="C24" s="79" t="s">
        <v>66</v>
      </c>
      <c r="D24" s="59"/>
      <c r="E24" s="60">
        <f t="shared" si="24"/>
        <v>1128.81</v>
      </c>
      <c r="F24" s="102">
        <f t="shared" si="33"/>
        <v>16.810000000000009</v>
      </c>
      <c r="G24" s="59">
        <v>1112</v>
      </c>
      <c r="H24" s="62"/>
      <c r="I24" s="63">
        <f t="shared" si="25"/>
        <v>-122.70000000000005</v>
      </c>
      <c r="J24" s="64">
        <v>16</v>
      </c>
      <c r="K24" s="65">
        <v>16</v>
      </c>
      <c r="L24" s="66">
        <v>10</v>
      </c>
      <c r="M24" s="67">
        <f t="shared" si="26"/>
        <v>1234.7</v>
      </c>
      <c r="N24" s="63">
        <f t="shared" si="27"/>
        <v>164</v>
      </c>
      <c r="O24" s="68">
        <f t="shared" si="28"/>
        <v>164</v>
      </c>
      <c r="P24" s="69">
        <v>6</v>
      </c>
      <c r="Q24" s="70">
        <v>0</v>
      </c>
      <c r="R24" s="71">
        <v>999</v>
      </c>
      <c r="S24" s="72">
        <v>3</v>
      </c>
      <c r="T24" s="73">
        <v>10</v>
      </c>
      <c r="U24" s="74">
        <v>1</v>
      </c>
      <c r="V24" s="71">
        <v>3</v>
      </c>
      <c r="W24" s="74">
        <v>0</v>
      </c>
      <c r="X24" s="73">
        <v>7</v>
      </c>
      <c r="Y24" s="74">
        <v>3</v>
      </c>
      <c r="Z24" s="73">
        <v>15</v>
      </c>
      <c r="AA24" s="74">
        <v>0</v>
      </c>
      <c r="AB24" s="73">
        <v>14</v>
      </c>
      <c r="AC24" s="72">
        <v>0</v>
      </c>
      <c r="AD24" s="69">
        <v>26</v>
      </c>
      <c r="AE24" s="70">
        <v>3</v>
      </c>
      <c r="AF24" s="75">
        <v>27</v>
      </c>
      <c r="AG24" s="72">
        <v>3</v>
      </c>
      <c r="AH24" s="71">
        <v>2</v>
      </c>
      <c r="AI24" s="74">
        <v>0</v>
      </c>
      <c r="AJ24" s="71">
        <v>22</v>
      </c>
      <c r="AK24" s="74">
        <v>3</v>
      </c>
      <c r="AL24" s="47"/>
      <c r="AM24" s="48">
        <f t="shared" si="1"/>
        <v>16</v>
      </c>
      <c r="AN24" s="47"/>
      <c r="AO24" s="76">
        <f t="shared" si="2"/>
        <v>1350</v>
      </c>
      <c r="AP24" s="54">
        <f t="shared" si="3"/>
        <v>0</v>
      </c>
      <c r="AQ24" s="77">
        <f t="shared" si="4"/>
        <v>1284</v>
      </c>
      <c r="AR24" s="54">
        <f t="shared" si="5"/>
        <v>1397</v>
      </c>
      <c r="AS24" s="77">
        <f t="shared" si="6"/>
        <v>1324</v>
      </c>
      <c r="AT24" s="77">
        <f t="shared" si="7"/>
        <v>1210</v>
      </c>
      <c r="AU24" s="77">
        <f t="shared" si="8"/>
        <v>1224</v>
      </c>
      <c r="AV24" s="77">
        <f t="shared" si="9"/>
        <v>1026</v>
      </c>
      <c r="AW24" s="54">
        <f t="shared" si="10"/>
        <v>1025</v>
      </c>
      <c r="AX24" s="77">
        <f t="shared" si="11"/>
        <v>1435</v>
      </c>
      <c r="AY24" s="77">
        <f t="shared" si="12"/>
        <v>1072</v>
      </c>
      <c r="AZ24" s="2"/>
      <c r="BA24" s="78">
        <f t="shared" si="13"/>
        <v>22</v>
      </c>
      <c r="BB24" s="77">
        <f t="shared" si="14"/>
        <v>0</v>
      </c>
      <c r="BC24" s="77">
        <f t="shared" si="15"/>
        <v>21</v>
      </c>
      <c r="BD24" s="54">
        <f t="shared" si="16"/>
        <v>23</v>
      </c>
      <c r="BE24" s="77">
        <f t="shared" si="17"/>
        <v>16</v>
      </c>
      <c r="BF24" s="77">
        <f t="shared" si="18"/>
        <v>15</v>
      </c>
      <c r="BG24" s="77">
        <f t="shared" si="19"/>
        <v>18</v>
      </c>
      <c r="BH24" s="77">
        <f t="shared" si="20"/>
        <v>6</v>
      </c>
      <c r="BI24" s="77">
        <f t="shared" si="21"/>
        <v>13</v>
      </c>
      <c r="BJ24" s="77">
        <f t="shared" si="22"/>
        <v>17</v>
      </c>
      <c r="BK24" s="77">
        <f t="shared" si="23"/>
        <v>13</v>
      </c>
      <c r="BL24" s="55">
        <f t="shared" si="29"/>
        <v>164</v>
      </c>
      <c r="BM24" s="54">
        <f t="shared" si="30"/>
        <v>0</v>
      </c>
      <c r="BN24" s="54">
        <f t="shared" si="31"/>
        <v>23</v>
      </c>
      <c r="BO24" s="56">
        <f t="shared" si="32"/>
        <v>164</v>
      </c>
      <c r="BP24" s="7"/>
    </row>
    <row r="25" spans="1:68" ht="14.25" x14ac:dyDescent="0.2">
      <c r="A25" s="57">
        <v>21</v>
      </c>
      <c r="B25" s="58" t="s">
        <v>47</v>
      </c>
      <c r="C25" s="79" t="s">
        <v>66</v>
      </c>
      <c r="D25" s="59"/>
      <c r="E25" s="60">
        <f t="shared" si="24"/>
        <v>1076.51</v>
      </c>
      <c r="F25" s="102">
        <f t="shared" si="33"/>
        <v>1.5100000000000335</v>
      </c>
      <c r="G25" s="59">
        <v>1075</v>
      </c>
      <c r="H25" s="62"/>
      <c r="I25" s="63">
        <f t="shared" si="25"/>
        <v>-110.63636363636374</v>
      </c>
      <c r="J25" s="64">
        <v>24</v>
      </c>
      <c r="K25" s="65">
        <v>13</v>
      </c>
      <c r="L25" s="66">
        <v>11</v>
      </c>
      <c r="M25" s="67">
        <f t="shared" si="26"/>
        <v>1185.6363636363637</v>
      </c>
      <c r="N25" s="63">
        <f t="shared" si="27"/>
        <v>167</v>
      </c>
      <c r="O25" s="68">
        <f t="shared" si="28"/>
        <v>164</v>
      </c>
      <c r="P25" s="69">
        <v>7</v>
      </c>
      <c r="Q25" s="70">
        <v>0</v>
      </c>
      <c r="R25" s="71">
        <v>9</v>
      </c>
      <c r="S25" s="72">
        <v>3</v>
      </c>
      <c r="T25" s="73">
        <v>12</v>
      </c>
      <c r="U25" s="74">
        <v>0</v>
      </c>
      <c r="V25" s="71">
        <v>29</v>
      </c>
      <c r="W25" s="74">
        <v>3</v>
      </c>
      <c r="X25" s="73">
        <v>18</v>
      </c>
      <c r="Y25" s="74">
        <v>1</v>
      </c>
      <c r="Z25" s="73">
        <v>19</v>
      </c>
      <c r="AA25" s="74">
        <v>3</v>
      </c>
      <c r="AB25" s="73">
        <v>11</v>
      </c>
      <c r="AC25" s="72">
        <v>0</v>
      </c>
      <c r="AD25" s="69">
        <v>5</v>
      </c>
      <c r="AE25" s="70">
        <v>0</v>
      </c>
      <c r="AF25" s="75">
        <v>25</v>
      </c>
      <c r="AG25" s="72">
        <v>1</v>
      </c>
      <c r="AH25" s="71">
        <v>17</v>
      </c>
      <c r="AI25" s="74">
        <v>1</v>
      </c>
      <c r="AJ25" s="71">
        <v>28</v>
      </c>
      <c r="AK25" s="74">
        <v>1</v>
      </c>
      <c r="AL25" s="47"/>
      <c r="AM25" s="48">
        <f t="shared" si="1"/>
        <v>13</v>
      </c>
      <c r="AN25" s="47"/>
      <c r="AO25" s="76">
        <f t="shared" si="2"/>
        <v>1324</v>
      </c>
      <c r="AP25" s="54">
        <f t="shared" si="3"/>
        <v>1296</v>
      </c>
      <c r="AQ25" s="77">
        <f t="shared" si="4"/>
        <v>1253</v>
      </c>
      <c r="AR25" s="54">
        <f t="shared" si="5"/>
        <v>1000</v>
      </c>
      <c r="AS25" s="77">
        <f t="shared" si="6"/>
        <v>1163</v>
      </c>
      <c r="AT25" s="77">
        <f t="shared" si="7"/>
        <v>1149</v>
      </c>
      <c r="AU25" s="77">
        <f t="shared" si="8"/>
        <v>1271</v>
      </c>
      <c r="AV25" s="77">
        <f t="shared" si="9"/>
        <v>1368</v>
      </c>
      <c r="AW25" s="54">
        <f t="shared" si="10"/>
        <v>1038</v>
      </c>
      <c r="AX25" s="77">
        <f t="shared" si="11"/>
        <v>1170</v>
      </c>
      <c r="AY25" s="77">
        <f t="shared" si="12"/>
        <v>1010</v>
      </c>
      <c r="AZ25" s="2"/>
      <c r="BA25" s="78">
        <f t="shared" si="13"/>
        <v>16</v>
      </c>
      <c r="BB25" s="77">
        <f t="shared" si="14"/>
        <v>17</v>
      </c>
      <c r="BC25" s="77">
        <f t="shared" si="15"/>
        <v>18</v>
      </c>
      <c r="BD25" s="54">
        <f t="shared" si="16"/>
        <v>3</v>
      </c>
      <c r="BE25" s="77">
        <f t="shared" si="17"/>
        <v>18</v>
      </c>
      <c r="BF25" s="77">
        <f t="shared" si="18"/>
        <v>16</v>
      </c>
      <c r="BG25" s="77">
        <f t="shared" si="19"/>
        <v>18</v>
      </c>
      <c r="BH25" s="77">
        <f t="shared" si="20"/>
        <v>18</v>
      </c>
      <c r="BI25" s="77">
        <f t="shared" si="21"/>
        <v>15</v>
      </c>
      <c r="BJ25" s="77">
        <f t="shared" si="22"/>
        <v>15</v>
      </c>
      <c r="BK25" s="77">
        <f t="shared" si="23"/>
        <v>13</v>
      </c>
      <c r="BL25" s="55">
        <f t="shared" si="29"/>
        <v>167</v>
      </c>
      <c r="BM25" s="54">
        <f t="shared" si="30"/>
        <v>3</v>
      </c>
      <c r="BN25" s="54">
        <f t="shared" si="31"/>
        <v>18</v>
      </c>
      <c r="BO25" s="56">
        <f t="shared" si="32"/>
        <v>164</v>
      </c>
      <c r="BP25" s="7"/>
    </row>
    <row r="26" spans="1:68" ht="14.25" x14ac:dyDescent="0.2">
      <c r="A26" s="57">
        <v>22</v>
      </c>
      <c r="B26" s="58" t="s">
        <v>48</v>
      </c>
      <c r="C26" s="79" t="s">
        <v>70</v>
      </c>
      <c r="D26" s="59"/>
      <c r="E26" s="60">
        <f t="shared" si="24"/>
        <v>1054.07</v>
      </c>
      <c r="F26" s="102">
        <f t="shared" si="33"/>
        <v>-17.929999999999975</v>
      </c>
      <c r="G26" s="59">
        <v>1072</v>
      </c>
      <c r="H26" s="62"/>
      <c r="I26" s="63">
        <f t="shared" si="25"/>
        <v>-106.90000000000009</v>
      </c>
      <c r="J26" s="64">
        <v>27</v>
      </c>
      <c r="K26" s="65">
        <v>13</v>
      </c>
      <c r="L26" s="66">
        <v>10</v>
      </c>
      <c r="M26" s="67">
        <f t="shared" si="26"/>
        <v>1178.9000000000001</v>
      </c>
      <c r="N26" s="63">
        <f t="shared" si="27"/>
        <v>138</v>
      </c>
      <c r="O26" s="68">
        <f t="shared" si="28"/>
        <v>138</v>
      </c>
      <c r="P26" s="69">
        <v>8</v>
      </c>
      <c r="Q26" s="70">
        <v>1</v>
      </c>
      <c r="R26" s="71">
        <v>4</v>
      </c>
      <c r="S26" s="72">
        <v>0</v>
      </c>
      <c r="T26" s="73">
        <v>16</v>
      </c>
      <c r="U26" s="74">
        <v>0</v>
      </c>
      <c r="V26" s="71">
        <v>27</v>
      </c>
      <c r="W26" s="74">
        <v>0</v>
      </c>
      <c r="X26" s="73">
        <v>999</v>
      </c>
      <c r="Y26" s="74">
        <v>3</v>
      </c>
      <c r="Z26" s="73">
        <v>9</v>
      </c>
      <c r="AA26" s="74">
        <v>3</v>
      </c>
      <c r="AB26" s="73">
        <v>7</v>
      </c>
      <c r="AC26" s="72">
        <v>0</v>
      </c>
      <c r="AD26" s="69">
        <v>29</v>
      </c>
      <c r="AE26" s="70">
        <v>3</v>
      </c>
      <c r="AF26" s="75">
        <v>19</v>
      </c>
      <c r="AG26" s="72">
        <v>0</v>
      </c>
      <c r="AH26" s="71">
        <v>26</v>
      </c>
      <c r="AI26" s="74">
        <v>3</v>
      </c>
      <c r="AJ26" s="71">
        <v>20</v>
      </c>
      <c r="AK26" s="74">
        <v>0</v>
      </c>
      <c r="AL26" s="47"/>
      <c r="AM26" s="48">
        <f t="shared" si="1"/>
        <v>13</v>
      </c>
      <c r="AN26" s="47"/>
      <c r="AO26" s="76">
        <f t="shared" si="2"/>
        <v>1309</v>
      </c>
      <c r="AP26" s="54">
        <f t="shared" si="3"/>
        <v>1369</v>
      </c>
      <c r="AQ26" s="77">
        <f t="shared" si="4"/>
        <v>1179</v>
      </c>
      <c r="AR26" s="54">
        <f t="shared" si="5"/>
        <v>1025</v>
      </c>
      <c r="AS26" s="77">
        <f t="shared" si="6"/>
        <v>0</v>
      </c>
      <c r="AT26" s="77">
        <f t="shared" si="7"/>
        <v>1296</v>
      </c>
      <c r="AU26" s="77">
        <f t="shared" si="8"/>
        <v>1324</v>
      </c>
      <c r="AV26" s="77">
        <f t="shared" si="9"/>
        <v>1000</v>
      </c>
      <c r="AW26" s="54">
        <f t="shared" si="10"/>
        <v>1149</v>
      </c>
      <c r="AX26" s="77">
        <f t="shared" si="11"/>
        <v>1026</v>
      </c>
      <c r="AY26" s="77">
        <f t="shared" si="12"/>
        <v>1112</v>
      </c>
      <c r="AZ26" s="2"/>
      <c r="BA26" s="78">
        <f t="shared" si="13"/>
        <v>16</v>
      </c>
      <c r="BB26" s="77">
        <f t="shared" si="14"/>
        <v>21</v>
      </c>
      <c r="BC26" s="77">
        <f t="shared" si="15"/>
        <v>14</v>
      </c>
      <c r="BD26" s="54">
        <f t="shared" si="16"/>
        <v>13</v>
      </c>
      <c r="BE26" s="77">
        <f t="shared" si="17"/>
        <v>0</v>
      </c>
      <c r="BF26" s="77">
        <f t="shared" si="18"/>
        <v>17</v>
      </c>
      <c r="BG26" s="77">
        <f t="shared" si="19"/>
        <v>16</v>
      </c>
      <c r="BH26" s="77">
        <f t="shared" si="20"/>
        <v>3</v>
      </c>
      <c r="BI26" s="77">
        <f t="shared" si="21"/>
        <v>16</v>
      </c>
      <c r="BJ26" s="77">
        <f t="shared" si="22"/>
        <v>6</v>
      </c>
      <c r="BK26" s="77">
        <f t="shared" si="23"/>
        <v>16</v>
      </c>
      <c r="BL26" s="55">
        <f t="shared" si="29"/>
        <v>138</v>
      </c>
      <c r="BM26" s="54">
        <f t="shared" si="30"/>
        <v>0</v>
      </c>
      <c r="BN26" s="54">
        <f t="shared" si="31"/>
        <v>21</v>
      </c>
      <c r="BO26" s="56">
        <f t="shared" si="32"/>
        <v>138</v>
      </c>
      <c r="BP26" s="7"/>
    </row>
    <row r="27" spans="1:68" ht="14.25" x14ac:dyDescent="0.2">
      <c r="A27" s="57">
        <v>23</v>
      </c>
      <c r="B27" s="58" t="s">
        <v>49</v>
      </c>
      <c r="C27" s="79" t="s">
        <v>63</v>
      </c>
      <c r="D27" s="59"/>
      <c r="E27" s="60">
        <f t="shared" si="24"/>
        <v>1171.82</v>
      </c>
      <c r="F27" s="102">
        <f t="shared" si="33"/>
        <v>108.82</v>
      </c>
      <c r="G27" s="59">
        <v>1063</v>
      </c>
      <c r="H27" s="62"/>
      <c r="I27" s="63">
        <f>SUM(G27-M27)</f>
        <v>-254</v>
      </c>
      <c r="J27" s="64">
        <v>5</v>
      </c>
      <c r="K27" s="65">
        <v>19</v>
      </c>
      <c r="L27" s="66">
        <v>11</v>
      </c>
      <c r="M27" s="67">
        <f>SUM(AO27:AY27)/L27</f>
        <v>1317</v>
      </c>
      <c r="N27" s="63">
        <f t="shared" si="27"/>
        <v>198</v>
      </c>
      <c r="O27" s="68">
        <f t="shared" si="28"/>
        <v>183</v>
      </c>
      <c r="P27" s="69">
        <v>9</v>
      </c>
      <c r="Q27" s="70">
        <v>3</v>
      </c>
      <c r="R27" s="71">
        <v>7</v>
      </c>
      <c r="S27" s="72">
        <v>3</v>
      </c>
      <c r="T27" s="73">
        <v>5</v>
      </c>
      <c r="U27" s="74">
        <v>0</v>
      </c>
      <c r="V27" s="71">
        <v>14</v>
      </c>
      <c r="W27" s="74">
        <v>3</v>
      </c>
      <c r="X27" s="73">
        <v>1</v>
      </c>
      <c r="Y27" s="74">
        <v>3</v>
      </c>
      <c r="Z27" s="73">
        <v>4</v>
      </c>
      <c r="AA27" s="74">
        <v>0</v>
      </c>
      <c r="AB27" s="73">
        <v>3</v>
      </c>
      <c r="AC27" s="72">
        <v>0</v>
      </c>
      <c r="AD27" s="69">
        <v>6</v>
      </c>
      <c r="AE27" s="70">
        <v>0</v>
      </c>
      <c r="AF27" s="75">
        <v>15</v>
      </c>
      <c r="AG27" s="72">
        <v>1</v>
      </c>
      <c r="AH27" s="71">
        <v>19</v>
      </c>
      <c r="AI27" s="74">
        <v>3</v>
      </c>
      <c r="AJ27" s="71">
        <v>8</v>
      </c>
      <c r="AK27" s="74">
        <v>3</v>
      </c>
      <c r="AL27" s="47"/>
      <c r="AM27" s="48">
        <f t="shared" si="1"/>
        <v>19</v>
      </c>
      <c r="AN27" s="47"/>
      <c r="AO27" s="76">
        <f t="shared" si="2"/>
        <v>1296</v>
      </c>
      <c r="AP27" s="54">
        <f t="shared" si="3"/>
        <v>1324</v>
      </c>
      <c r="AQ27" s="77">
        <f t="shared" si="4"/>
        <v>1368</v>
      </c>
      <c r="AR27" s="54">
        <f t="shared" si="5"/>
        <v>1224</v>
      </c>
      <c r="AS27" s="77">
        <f t="shared" si="6"/>
        <v>1491</v>
      </c>
      <c r="AT27" s="77">
        <f t="shared" si="7"/>
        <v>1369</v>
      </c>
      <c r="AU27" s="77">
        <f t="shared" si="8"/>
        <v>1397</v>
      </c>
      <c r="AV27" s="77">
        <f t="shared" si="9"/>
        <v>1350</v>
      </c>
      <c r="AW27" s="54">
        <f t="shared" si="10"/>
        <v>1210</v>
      </c>
      <c r="AX27" s="77">
        <f t="shared" si="11"/>
        <v>1149</v>
      </c>
      <c r="AY27" s="77">
        <f t="shared" si="12"/>
        <v>1309</v>
      </c>
      <c r="AZ27" s="2"/>
      <c r="BA27" s="78">
        <f t="shared" si="13"/>
        <v>17</v>
      </c>
      <c r="BB27" s="77">
        <f t="shared" si="14"/>
        <v>16</v>
      </c>
      <c r="BC27" s="77">
        <f t="shared" si="15"/>
        <v>18</v>
      </c>
      <c r="BD27" s="54">
        <f t="shared" si="16"/>
        <v>18</v>
      </c>
      <c r="BE27" s="77">
        <f t="shared" si="17"/>
        <v>16</v>
      </c>
      <c r="BF27" s="77">
        <f t="shared" si="18"/>
        <v>21</v>
      </c>
      <c r="BG27" s="77">
        <f t="shared" si="19"/>
        <v>23</v>
      </c>
      <c r="BH27" s="77">
        <f t="shared" si="20"/>
        <v>22</v>
      </c>
      <c r="BI27" s="77">
        <f t="shared" si="21"/>
        <v>15</v>
      </c>
      <c r="BJ27" s="77">
        <f t="shared" si="22"/>
        <v>16</v>
      </c>
      <c r="BK27" s="77">
        <f t="shared" si="23"/>
        <v>16</v>
      </c>
      <c r="BL27" s="55">
        <f t="shared" si="29"/>
        <v>198</v>
      </c>
      <c r="BM27" s="54">
        <f t="shared" si="30"/>
        <v>15</v>
      </c>
      <c r="BN27" s="54">
        <f t="shared" si="31"/>
        <v>23</v>
      </c>
      <c r="BO27" s="56">
        <f t="shared" si="32"/>
        <v>183</v>
      </c>
      <c r="BP27" s="7"/>
    </row>
    <row r="28" spans="1:68" ht="14.25" x14ac:dyDescent="0.2">
      <c r="A28" s="57">
        <v>24</v>
      </c>
      <c r="B28" s="58" t="s">
        <v>50</v>
      </c>
      <c r="C28" s="79" t="s">
        <v>66</v>
      </c>
      <c r="D28" s="59"/>
      <c r="E28" s="60">
        <f t="shared" si="24"/>
        <v>1052.47</v>
      </c>
      <c r="F28" s="102">
        <f>IF(L28=0,0,IF(G28+(IF(I28&gt;-150,(IF(I28&gt;=150,IF(K28&gt;=$AU$1,0,SUM(IF(MAX(P28:AK28)=999,K28-3,K28)-L28*3*(15+50)%)*10),SUM(IF(MAX(P28:AK28)=999,K28-3,K28)-L28*3*(I28/10+50)%)*10)),(IF(I28&lt;-150,IF((IF(MAX(P28:AK28)=999,K28-3,K28)-L28*3*(I28/10+50)%)*10&lt;1,0,(IF(MAX(P28:AK28)=999,K28-3,K28)-L28*3*(I28/10+50)%)*10))))),(IF(I28&gt;-150,(IF(I28&gt;150,IF(K28&gt;=$AU$1,0,SUM(IF(MAX(P28:AK28)=999,K28-3,K28)-L28*3*(15+50)%)*10),SUM(IF(MAX(P28:AK28)=999,K28-3,K28)-L28*3*(I28/10+50)%)*10)),(IF(I28&lt;-150,IF((IF(MAX(P28:AK28)=999,K28-3,K28)-L28*3*(I28/10+50)%)*10&lt;1,0,(IF(MAX(P28:AK28)=999,K28-3,K28)-L28*3*(I28/10+50)%)*10)))))))</f>
        <v>-2.5299999999999834</v>
      </c>
      <c r="G28" s="59">
        <v>1055</v>
      </c>
      <c r="H28" s="62"/>
      <c r="I28" s="63">
        <f t="shared" si="25"/>
        <v>-124.90000000000009</v>
      </c>
      <c r="J28" s="64">
        <v>23</v>
      </c>
      <c r="K28" s="65">
        <v>14</v>
      </c>
      <c r="L28" s="66">
        <v>10</v>
      </c>
      <c r="M28" s="67">
        <f t="shared" si="26"/>
        <v>1179.9000000000001</v>
      </c>
      <c r="N28" s="63">
        <f t="shared" si="27"/>
        <v>141</v>
      </c>
      <c r="O28" s="68">
        <f t="shared" si="28"/>
        <v>141</v>
      </c>
      <c r="P28" s="69">
        <v>10</v>
      </c>
      <c r="Q28" s="70">
        <v>3</v>
      </c>
      <c r="R28" s="71">
        <v>11</v>
      </c>
      <c r="S28" s="72">
        <v>0</v>
      </c>
      <c r="T28" s="73">
        <v>14</v>
      </c>
      <c r="U28" s="74">
        <v>0</v>
      </c>
      <c r="V28" s="71">
        <v>7</v>
      </c>
      <c r="W28" s="74">
        <v>1</v>
      </c>
      <c r="X28" s="73">
        <v>27</v>
      </c>
      <c r="Y28" s="74">
        <v>0</v>
      </c>
      <c r="Z28" s="73">
        <v>999</v>
      </c>
      <c r="AA28" s="74">
        <v>3</v>
      </c>
      <c r="AB28" s="73">
        <v>17</v>
      </c>
      <c r="AC28" s="72">
        <v>1</v>
      </c>
      <c r="AD28" s="69">
        <v>16</v>
      </c>
      <c r="AE28" s="70">
        <v>0</v>
      </c>
      <c r="AF28" s="75">
        <v>29</v>
      </c>
      <c r="AG28" s="72">
        <v>3</v>
      </c>
      <c r="AH28" s="71">
        <v>9</v>
      </c>
      <c r="AI28" s="74">
        <v>0</v>
      </c>
      <c r="AJ28" s="71">
        <v>26</v>
      </c>
      <c r="AK28" s="74">
        <v>3</v>
      </c>
      <c r="AL28" s="47"/>
      <c r="AM28" s="48">
        <f t="shared" si="1"/>
        <v>14</v>
      </c>
      <c r="AN28" s="47"/>
      <c r="AO28" s="76">
        <f t="shared" si="2"/>
        <v>1284</v>
      </c>
      <c r="AP28" s="54">
        <f t="shared" si="3"/>
        <v>1271</v>
      </c>
      <c r="AQ28" s="77">
        <f t="shared" si="4"/>
        <v>1224</v>
      </c>
      <c r="AR28" s="54">
        <f t="shared" si="5"/>
        <v>1324</v>
      </c>
      <c r="AS28" s="77">
        <f t="shared" si="6"/>
        <v>1025</v>
      </c>
      <c r="AT28" s="77">
        <f t="shared" si="7"/>
        <v>0</v>
      </c>
      <c r="AU28" s="77">
        <f t="shared" si="8"/>
        <v>1170</v>
      </c>
      <c r="AV28" s="77">
        <f t="shared" si="9"/>
        <v>1179</v>
      </c>
      <c r="AW28" s="54">
        <f t="shared" si="10"/>
        <v>1000</v>
      </c>
      <c r="AX28" s="77">
        <f t="shared" si="11"/>
        <v>1296</v>
      </c>
      <c r="AY28" s="77">
        <f t="shared" si="12"/>
        <v>1026</v>
      </c>
      <c r="AZ28" s="2"/>
      <c r="BA28" s="78">
        <f t="shared" si="13"/>
        <v>21</v>
      </c>
      <c r="BB28" s="77">
        <f t="shared" si="14"/>
        <v>18</v>
      </c>
      <c r="BC28" s="77">
        <f t="shared" si="15"/>
        <v>18</v>
      </c>
      <c r="BD28" s="54">
        <f t="shared" si="16"/>
        <v>16</v>
      </c>
      <c r="BE28" s="77">
        <f t="shared" si="17"/>
        <v>13</v>
      </c>
      <c r="BF28" s="77">
        <f t="shared" si="18"/>
        <v>0</v>
      </c>
      <c r="BG28" s="77">
        <f t="shared" si="19"/>
        <v>15</v>
      </c>
      <c r="BH28" s="77">
        <f t="shared" si="20"/>
        <v>14</v>
      </c>
      <c r="BI28" s="77">
        <f t="shared" si="21"/>
        <v>3</v>
      </c>
      <c r="BJ28" s="77">
        <f t="shared" si="22"/>
        <v>17</v>
      </c>
      <c r="BK28" s="77">
        <f t="shared" si="23"/>
        <v>6</v>
      </c>
      <c r="BL28" s="55">
        <f t="shared" si="29"/>
        <v>141</v>
      </c>
      <c r="BM28" s="54">
        <f t="shared" si="30"/>
        <v>0</v>
      </c>
      <c r="BN28" s="54">
        <f t="shared" si="31"/>
        <v>21</v>
      </c>
      <c r="BO28" s="56">
        <f t="shared" si="32"/>
        <v>141</v>
      </c>
      <c r="BP28" s="7"/>
    </row>
    <row r="29" spans="1:68" ht="14.25" x14ac:dyDescent="0.2">
      <c r="A29" s="57">
        <v>25</v>
      </c>
      <c r="B29" s="58" t="s">
        <v>51</v>
      </c>
      <c r="C29" s="79" t="s">
        <v>61</v>
      </c>
      <c r="D29" s="59"/>
      <c r="E29" s="60">
        <f t="shared" si="24"/>
        <v>1052.19</v>
      </c>
      <c r="F29" s="102">
        <f t="shared" si="33"/>
        <v>14.190000000000005</v>
      </c>
      <c r="G29" s="59">
        <v>1038</v>
      </c>
      <c r="H29" s="62"/>
      <c r="I29" s="63">
        <f t="shared" si="25"/>
        <v>-147.29999999999995</v>
      </c>
      <c r="J29" s="64">
        <v>21</v>
      </c>
      <c r="K29" s="65">
        <v>15</v>
      </c>
      <c r="L29" s="66">
        <v>10</v>
      </c>
      <c r="M29" s="67">
        <f t="shared" si="26"/>
        <v>1185.3</v>
      </c>
      <c r="N29" s="63">
        <f t="shared" si="27"/>
        <v>146</v>
      </c>
      <c r="O29" s="68">
        <f t="shared" si="28"/>
        <v>146</v>
      </c>
      <c r="P29" s="69">
        <v>11</v>
      </c>
      <c r="Q29" s="70">
        <v>0</v>
      </c>
      <c r="R29" s="71">
        <v>10</v>
      </c>
      <c r="S29" s="72">
        <v>0</v>
      </c>
      <c r="T29" s="73">
        <v>28</v>
      </c>
      <c r="U29" s="74">
        <v>0</v>
      </c>
      <c r="V29" s="71">
        <v>999</v>
      </c>
      <c r="W29" s="74">
        <v>3</v>
      </c>
      <c r="X29" s="73">
        <v>29</v>
      </c>
      <c r="Y29" s="74">
        <v>3</v>
      </c>
      <c r="Z29" s="73">
        <v>27</v>
      </c>
      <c r="AA29" s="74">
        <v>3</v>
      </c>
      <c r="AB29" s="73">
        <v>15</v>
      </c>
      <c r="AC29" s="72">
        <v>1</v>
      </c>
      <c r="AD29" s="69">
        <v>7</v>
      </c>
      <c r="AE29" s="70">
        <v>3</v>
      </c>
      <c r="AF29" s="75">
        <v>21</v>
      </c>
      <c r="AG29" s="72">
        <v>1</v>
      </c>
      <c r="AH29" s="71">
        <v>18</v>
      </c>
      <c r="AI29" s="74">
        <v>0</v>
      </c>
      <c r="AJ29" s="71">
        <v>1</v>
      </c>
      <c r="AK29" s="74">
        <v>1</v>
      </c>
      <c r="AL29" s="47"/>
      <c r="AM29" s="48">
        <f t="shared" si="1"/>
        <v>15</v>
      </c>
      <c r="AN29" s="47"/>
      <c r="AO29" s="76">
        <f t="shared" si="2"/>
        <v>1271</v>
      </c>
      <c r="AP29" s="54">
        <f t="shared" si="3"/>
        <v>1284</v>
      </c>
      <c r="AQ29" s="77">
        <f t="shared" si="4"/>
        <v>1010</v>
      </c>
      <c r="AR29" s="54">
        <f t="shared" si="5"/>
        <v>0</v>
      </c>
      <c r="AS29" s="77">
        <f t="shared" si="6"/>
        <v>1000</v>
      </c>
      <c r="AT29" s="77">
        <f t="shared" si="7"/>
        <v>1025</v>
      </c>
      <c r="AU29" s="77">
        <f t="shared" si="8"/>
        <v>1210</v>
      </c>
      <c r="AV29" s="77">
        <f t="shared" si="9"/>
        <v>1324</v>
      </c>
      <c r="AW29" s="54">
        <f t="shared" si="10"/>
        <v>1075</v>
      </c>
      <c r="AX29" s="77">
        <f t="shared" si="11"/>
        <v>1163</v>
      </c>
      <c r="AY29" s="77">
        <f t="shared" si="12"/>
        <v>1491</v>
      </c>
      <c r="AZ29" s="2"/>
      <c r="BA29" s="78">
        <f t="shared" si="13"/>
        <v>18</v>
      </c>
      <c r="BB29" s="77">
        <f t="shared" si="14"/>
        <v>21</v>
      </c>
      <c r="BC29" s="77">
        <f t="shared" si="15"/>
        <v>13</v>
      </c>
      <c r="BD29" s="54">
        <f t="shared" si="16"/>
        <v>0</v>
      </c>
      <c r="BE29" s="77">
        <f t="shared" si="17"/>
        <v>3</v>
      </c>
      <c r="BF29" s="77">
        <f t="shared" si="18"/>
        <v>13</v>
      </c>
      <c r="BG29" s="77">
        <f t="shared" si="19"/>
        <v>15</v>
      </c>
      <c r="BH29" s="77">
        <f t="shared" si="20"/>
        <v>16</v>
      </c>
      <c r="BI29" s="77">
        <f t="shared" si="21"/>
        <v>13</v>
      </c>
      <c r="BJ29" s="77">
        <f t="shared" si="22"/>
        <v>18</v>
      </c>
      <c r="BK29" s="77">
        <f t="shared" si="23"/>
        <v>16</v>
      </c>
      <c r="BL29" s="55">
        <f t="shared" si="29"/>
        <v>146</v>
      </c>
      <c r="BM29" s="54">
        <f t="shared" si="30"/>
        <v>0</v>
      </c>
      <c r="BN29" s="54">
        <f t="shared" si="31"/>
        <v>21</v>
      </c>
      <c r="BO29" s="56">
        <f t="shared" si="32"/>
        <v>146</v>
      </c>
      <c r="BP29" s="7"/>
    </row>
    <row r="30" spans="1:68" ht="14.25" x14ac:dyDescent="0.2">
      <c r="A30" s="57">
        <v>26</v>
      </c>
      <c r="B30" s="58" t="s">
        <v>52</v>
      </c>
      <c r="C30" s="79" t="s">
        <v>66</v>
      </c>
      <c r="D30" s="59"/>
      <c r="E30" s="60">
        <f t="shared" si="24"/>
        <v>1000</v>
      </c>
      <c r="F30" s="102">
        <f t="shared" si="33"/>
        <v>-87.089999999999975</v>
      </c>
      <c r="G30" s="59">
        <v>1026</v>
      </c>
      <c r="H30" s="62"/>
      <c r="I30" s="63">
        <f t="shared" si="25"/>
        <v>-109.70000000000005</v>
      </c>
      <c r="J30" s="64">
        <v>28</v>
      </c>
      <c r="K30" s="65">
        <v>6</v>
      </c>
      <c r="L30" s="66">
        <v>10</v>
      </c>
      <c r="M30" s="67">
        <f t="shared" si="26"/>
        <v>1135.7</v>
      </c>
      <c r="N30" s="63">
        <f t="shared" si="27"/>
        <v>138</v>
      </c>
      <c r="O30" s="68">
        <f t="shared" si="28"/>
        <v>138</v>
      </c>
      <c r="P30" s="69">
        <v>12</v>
      </c>
      <c r="Q30" s="70">
        <v>0</v>
      </c>
      <c r="R30" s="71">
        <v>15</v>
      </c>
      <c r="S30" s="72">
        <v>0</v>
      </c>
      <c r="T30" s="73">
        <v>999</v>
      </c>
      <c r="U30" s="74">
        <v>3</v>
      </c>
      <c r="V30" s="71">
        <v>9</v>
      </c>
      <c r="W30" s="74">
        <v>0</v>
      </c>
      <c r="X30" s="73">
        <v>28</v>
      </c>
      <c r="Y30" s="74">
        <v>0</v>
      </c>
      <c r="Z30" s="73">
        <v>29</v>
      </c>
      <c r="AA30" s="74">
        <v>3</v>
      </c>
      <c r="AB30" s="73">
        <v>16</v>
      </c>
      <c r="AC30" s="72">
        <v>0</v>
      </c>
      <c r="AD30" s="69">
        <v>20</v>
      </c>
      <c r="AE30" s="70">
        <v>0</v>
      </c>
      <c r="AF30" s="75">
        <v>17</v>
      </c>
      <c r="AG30" s="72">
        <v>0</v>
      </c>
      <c r="AH30" s="71">
        <v>22</v>
      </c>
      <c r="AI30" s="74">
        <v>0</v>
      </c>
      <c r="AJ30" s="71">
        <v>24</v>
      </c>
      <c r="AK30" s="74">
        <v>0</v>
      </c>
      <c r="AL30" s="47"/>
      <c r="AM30" s="48">
        <f t="shared" si="1"/>
        <v>6</v>
      </c>
      <c r="AN30" s="47"/>
      <c r="AO30" s="76">
        <f t="shared" si="2"/>
        <v>1253</v>
      </c>
      <c r="AP30" s="54">
        <f t="shared" si="3"/>
        <v>1210</v>
      </c>
      <c r="AQ30" s="77">
        <f t="shared" si="4"/>
        <v>0</v>
      </c>
      <c r="AR30" s="54">
        <f t="shared" si="5"/>
        <v>1296</v>
      </c>
      <c r="AS30" s="77">
        <f t="shared" si="6"/>
        <v>1010</v>
      </c>
      <c r="AT30" s="77">
        <f t="shared" si="7"/>
        <v>1000</v>
      </c>
      <c r="AU30" s="77">
        <f t="shared" si="8"/>
        <v>1179</v>
      </c>
      <c r="AV30" s="77">
        <f t="shared" si="9"/>
        <v>1112</v>
      </c>
      <c r="AW30" s="54">
        <f t="shared" si="10"/>
        <v>1170</v>
      </c>
      <c r="AX30" s="77">
        <f t="shared" si="11"/>
        <v>1072</v>
      </c>
      <c r="AY30" s="77">
        <f t="shared" si="12"/>
        <v>1055</v>
      </c>
      <c r="AZ30" s="2"/>
      <c r="BA30" s="78">
        <f t="shared" si="13"/>
        <v>18</v>
      </c>
      <c r="BB30" s="77">
        <f t="shared" si="14"/>
        <v>15</v>
      </c>
      <c r="BC30" s="77">
        <f t="shared" si="15"/>
        <v>0</v>
      </c>
      <c r="BD30" s="54">
        <f t="shared" si="16"/>
        <v>17</v>
      </c>
      <c r="BE30" s="77">
        <f t="shared" si="17"/>
        <v>13</v>
      </c>
      <c r="BF30" s="77">
        <f t="shared" si="18"/>
        <v>3</v>
      </c>
      <c r="BG30" s="77">
        <f t="shared" si="19"/>
        <v>14</v>
      </c>
      <c r="BH30" s="77">
        <f t="shared" si="20"/>
        <v>16</v>
      </c>
      <c r="BI30" s="77">
        <f t="shared" si="21"/>
        <v>15</v>
      </c>
      <c r="BJ30" s="77">
        <f t="shared" si="22"/>
        <v>13</v>
      </c>
      <c r="BK30" s="77">
        <f t="shared" si="23"/>
        <v>14</v>
      </c>
      <c r="BL30" s="55">
        <f t="shared" si="29"/>
        <v>138</v>
      </c>
      <c r="BM30" s="54">
        <f t="shared" si="30"/>
        <v>0</v>
      </c>
      <c r="BN30" s="54">
        <f t="shared" si="31"/>
        <v>18</v>
      </c>
      <c r="BO30" s="56">
        <f t="shared" si="32"/>
        <v>138</v>
      </c>
      <c r="BP30" s="7"/>
    </row>
    <row r="31" spans="1:68" ht="14.25" x14ac:dyDescent="0.2">
      <c r="A31" s="57">
        <v>27</v>
      </c>
      <c r="B31" s="58" t="s">
        <v>53</v>
      </c>
      <c r="C31" s="79" t="s">
        <v>65</v>
      </c>
      <c r="D31" s="59" t="s">
        <v>28</v>
      </c>
      <c r="E31" s="60">
        <f t="shared" si="24"/>
        <v>1011.2700000000001</v>
      </c>
      <c r="F31" s="102">
        <f t="shared" si="33"/>
        <v>-13.729999999999958</v>
      </c>
      <c r="G31" s="59">
        <v>1025</v>
      </c>
      <c r="H31" s="62"/>
      <c r="I31" s="63">
        <f t="shared" si="25"/>
        <v>-120.90000000000009</v>
      </c>
      <c r="J31" s="64">
        <v>25</v>
      </c>
      <c r="K31" s="65">
        <v>13</v>
      </c>
      <c r="L31" s="66">
        <v>10</v>
      </c>
      <c r="M31" s="67">
        <f t="shared" si="26"/>
        <v>1145.9000000000001</v>
      </c>
      <c r="N31" s="63">
        <f t="shared" si="27"/>
        <v>140</v>
      </c>
      <c r="O31" s="68">
        <f t="shared" si="28"/>
        <v>140</v>
      </c>
      <c r="P31" s="69">
        <v>13</v>
      </c>
      <c r="Q31" s="70">
        <v>0</v>
      </c>
      <c r="R31" s="71">
        <v>17</v>
      </c>
      <c r="S31" s="72">
        <v>0</v>
      </c>
      <c r="T31" s="73">
        <v>9</v>
      </c>
      <c r="U31" s="74">
        <v>1</v>
      </c>
      <c r="V31" s="71">
        <v>22</v>
      </c>
      <c r="W31" s="74">
        <v>3</v>
      </c>
      <c r="X31" s="73">
        <v>24</v>
      </c>
      <c r="Y31" s="74">
        <v>3</v>
      </c>
      <c r="Z31" s="73">
        <v>25</v>
      </c>
      <c r="AA31" s="74">
        <v>0</v>
      </c>
      <c r="AB31" s="73">
        <v>19</v>
      </c>
      <c r="AC31" s="72">
        <v>0</v>
      </c>
      <c r="AD31" s="69">
        <v>999</v>
      </c>
      <c r="AE31" s="70">
        <v>3</v>
      </c>
      <c r="AF31" s="75">
        <v>20</v>
      </c>
      <c r="AG31" s="72">
        <v>0</v>
      </c>
      <c r="AH31" s="71">
        <v>29</v>
      </c>
      <c r="AI31" s="74">
        <v>3</v>
      </c>
      <c r="AJ31" s="71">
        <v>7</v>
      </c>
      <c r="AK31" s="74">
        <v>0</v>
      </c>
      <c r="AL31" s="47"/>
      <c r="AM31" s="48">
        <f t="shared" si="1"/>
        <v>13</v>
      </c>
      <c r="AN31" s="47"/>
      <c r="AO31" s="76">
        <f t="shared" si="2"/>
        <v>1243</v>
      </c>
      <c r="AP31" s="54">
        <f t="shared" si="3"/>
        <v>1170</v>
      </c>
      <c r="AQ31" s="77">
        <f t="shared" si="4"/>
        <v>1296</v>
      </c>
      <c r="AR31" s="54">
        <f t="shared" si="5"/>
        <v>1072</v>
      </c>
      <c r="AS31" s="77">
        <f t="shared" si="6"/>
        <v>1055</v>
      </c>
      <c r="AT31" s="77">
        <f t="shared" si="7"/>
        <v>1038</v>
      </c>
      <c r="AU31" s="77">
        <f t="shared" si="8"/>
        <v>1149</v>
      </c>
      <c r="AV31" s="77">
        <f t="shared" si="9"/>
        <v>0</v>
      </c>
      <c r="AW31" s="54">
        <f t="shared" si="10"/>
        <v>1112</v>
      </c>
      <c r="AX31" s="77">
        <f t="shared" si="11"/>
        <v>1000</v>
      </c>
      <c r="AY31" s="77">
        <f t="shared" si="12"/>
        <v>1324</v>
      </c>
      <c r="AZ31" s="2"/>
      <c r="BA31" s="78">
        <f t="shared" si="13"/>
        <v>15</v>
      </c>
      <c r="BB31" s="77">
        <f t="shared" si="14"/>
        <v>15</v>
      </c>
      <c r="BC31" s="77">
        <f t="shared" si="15"/>
        <v>17</v>
      </c>
      <c r="BD31" s="54">
        <f t="shared" si="16"/>
        <v>13</v>
      </c>
      <c r="BE31" s="77">
        <f t="shared" si="17"/>
        <v>14</v>
      </c>
      <c r="BF31" s="77">
        <f t="shared" si="18"/>
        <v>15</v>
      </c>
      <c r="BG31" s="77">
        <f t="shared" si="19"/>
        <v>16</v>
      </c>
      <c r="BH31" s="77">
        <f t="shared" si="20"/>
        <v>0</v>
      </c>
      <c r="BI31" s="77">
        <f t="shared" si="21"/>
        <v>16</v>
      </c>
      <c r="BJ31" s="77">
        <f t="shared" si="22"/>
        <v>3</v>
      </c>
      <c r="BK31" s="77">
        <f t="shared" si="23"/>
        <v>16</v>
      </c>
      <c r="BL31" s="55">
        <f t="shared" si="29"/>
        <v>140</v>
      </c>
      <c r="BM31" s="54">
        <f t="shared" si="30"/>
        <v>0</v>
      </c>
      <c r="BN31" s="54">
        <f t="shared" si="31"/>
        <v>17</v>
      </c>
      <c r="BO31" s="56">
        <f t="shared" si="32"/>
        <v>140</v>
      </c>
      <c r="BP31" s="7"/>
    </row>
    <row r="32" spans="1:68" ht="14.25" x14ac:dyDescent="0.2">
      <c r="A32" s="57">
        <v>28</v>
      </c>
      <c r="B32" s="58" t="s">
        <v>54</v>
      </c>
      <c r="C32" s="79" t="s">
        <v>63</v>
      </c>
      <c r="D32" s="59"/>
      <c r="E32" s="60">
        <f t="shared" si="24"/>
        <v>1000</v>
      </c>
      <c r="F32" s="102">
        <f t="shared" si="33"/>
        <v>-12.829999999999977</v>
      </c>
      <c r="G32" s="59">
        <v>1010</v>
      </c>
      <c r="H32" s="62"/>
      <c r="I32" s="63">
        <f t="shared" si="25"/>
        <v>-123.90000000000009</v>
      </c>
      <c r="J32" s="64">
        <v>26</v>
      </c>
      <c r="K32" s="65">
        <v>13</v>
      </c>
      <c r="L32" s="66">
        <v>10</v>
      </c>
      <c r="M32" s="67">
        <f t="shared" si="26"/>
        <v>1133.9000000000001</v>
      </c>
      <c r="N32" s="63">
        <f t="shared" si="27"/>
        <v>140</v>
      </c>
      <c r="O32" s="68">
        <f t="shared" si="28"/>
        <v>140</v>
      </c>
      <c r="P32" s="69">
        <v>14</v>
      </c>
      <c r="Q32" s="70">
        <v>0</v>
      </c>
      <c r="R32" s="71">
        <v>19</v>
      </c>
      <c r="S32" s="72">
        <v>0</v>
      </c>
      <c r="T32" s="73">
        <v>25</v>
      </c>
      <c r="U32" s="74">
        <v>3</v>
      </c>
      <c r="V32" s="71">
        <v>17</v>
      </c>
      <c r="W32" s="74">
        <v>0</v>
      </c>
      <c r="X32" s="73">
        <v>26</v>
      </c>
      <c r="Y32" s="74">
        <v>3</v>
      </c>
      <c r="Z32" s="73">
        <v>18</v>
      </c>
      <c r="AA32" s="74">
        <v>0</v>
      </c>
      <c r="AB32" s="73">
        <v>29</v>
      </c>
      <c r="AC32" s="72">
        <v>3</v>
      </c>
      <c r="AD32" s="69">
        <v>10</v>
      </c>
      <c r="AE32" s="70">
        <v>0</v>
      </c>
      <c r="AF32" s="75">
        <v>999</v>
      </c>
      <c r="AG32" s="72">
        <v>3</v>
      </c>
      <c r="AH32" s="71">
        <v>15</v>
      </c>
      <c r="AI32" s="74">
        <v>0</v>
      </c>
      <c r="AJ32" s="71">
        <v>21</v>
      </c>
      <c r="AK32" s="74">
        <v>1</v>
      </c>
      <c r="AL32" s="47"/>
      <c r="AM32" s="48">
        <f t="shared" si="1"/>
        <v>13</v>
      </c>
      <c r="AN32" s="47"/>
      <c r="AO32" s="76">
        <f t="shared" si="2"/>
        <v>1224</v>
      </c>
      <c r="AP32" s="54">
        <f t="shared" si="3"/>
        <v>1149</v>
      </c>
      <c r="AQ32" s="77">
        <f t="shared" si="4"/>
        <v>1038</v>
      </c>
      <c r="AR32" s="54">
        <f t="shared" si="5"/>
        <v>1170</v>
      </c>
      <c r="AS32" s="77">
        <f t="shared" si="6"/>
        <v>1026</v>
      </c>
      <c r="AT32" s="77">
        <f t="shared" si="7"/>
        <v>1163</v>
      </c>
      <c r="AU32" s="77">
        <f t="shared" si="8"/>
        <v>1000</v>
      </c>
      <c r="AV32" s="77">
        <f t="shared" si="9"/>
        <v>1284</v>
      </c>
      <c r="AW32" s="54">
        <f t="shared" si="10"/>
        <v>0</v>
      </c>
      <c r="AX32" s="77">
        <f t="shared" si="11"/>
        <v>1210</v>
      </c>
      <c r="AY32" s="77">
        <f t="shared" si="12"/>
        <v>1075</v>
      </c>
      <c r="AZ32" s="2"/>
      <c r="BA32" s="78">
        <f t="shared" si="13"/>
        <v>18</v>
      </c>
      <c r="BB32" s="77">
        <f t="shared" si="14"/>
        <v>16</v>
      </c>
      <c r="BC32" s="77">
        <f t="shared" si="15"/>
        <v>15</v>
      </c>
      <c r="BD32" s="54">
        <f t="shared" si="16"/>
        <v>15</v>
      </c>
      <c r="BE32" s="77">
        <f t="shared" si="17"/>
        <v>6</v>
      </c>
      <c r="BF32" s="77">
        <f t="shared" si="18"/>
        <v>18</v>
      </c>
      <c r="BG32" s="77">
        <f t="shared" si="19"/>
        <v>3</v>
      </c>
      <c r="BH32" s="77">
        <f t="shared" si="20"/>
        <v>21</v>
      </c>
      <c r="BI32" s="77">
        <f t="shared" si="21"/>
        <v>0</v>
      </c>
      <c r="BJ32" s="77">
        <f t="shared" si="22"/>
        <v>15</v>
      </c>
      <c r="BK32" s="77">
        <f t="shared" si="23"/>
        <v>13</v>
      </c>
      <c r="BL32" s="55">
        <f t="shared" si="29"/>
        <v>140</v>
      </c>
      <c r="BM32" s="54">
        <f t="shared" si="30"/>
        <v>0</v>
      </c>
      <c r="BN32" s="54">
        <f t="shared" si="31"/>
        <v>21</v>
      </c>
      <c r="BO32" s="56">
        <f t="shared" si="32"/>
        <v>140</v>
      </c>
      <c r="BP32" s="7"/>
    </row>
    <row r="33" spans="1:68" ht="14.25" x14ac:dyDescent="0.2">
      <c r="A33" s="57">
        <v>29</v>
      </c>
      <c r="B33" s="58" t="s">
        <v>55</v>
      </c>
      <c r="C33" s="79" t="s">
        <v>61</v>
      </c>
      <c r="D33" s="59"/>
      <c r="E33" s="60">
        <f t="shared" si="24"/>
        <v>1000</v>
      </c>
      <c r="F33" s="102">
        <f t="shared" si="33"/>
        <v>-116.52000000000002</v>
      </c>
      <c r="G33" s="59">
        <v>1000</v>
      </c>
      <c r="H33" s="62"/>
      <c r="I33" s="63">
        <f t="shared" si="25"/>
        <v>-111.59999999999991</v>
      </c>
      <c r="J33" s="64">
        <v>29</v>
      </c>
      <c r="K33" s="65">
        <v>3</v>
      </c>
      <c r="L33" s="66">
        <v>10</v>
      </c>
      <c r="M33" s="67">
        <f t="shared" si="26"/>
        <v>1111.5999999999999</v>
      </c>
      <c r="N33" s="63">
        <f t="shared" si="27"/>
        <v>134</v>
      </c>
      <c r="O33" s="68">
        <f t="shared" si="28"/>
        <v>134</v>
      </c>
      <c r="P33" s="69">
        <v>999</v>
      </c>
      <c r="Q33" s="70">
        <v>3</v>
      </c>
      <c r="R33" s="71">
        <v>2</v>
      </c>
      <c r="S33" s="72">
        <v>0</v>
      </c>
      <c r="T33" s="73">
        <v>15</v>
      </c>
      <c r="U33" s="74">
        <v>0</v>
      </c>
      <c r="V33" s="71">
        <v>21</v>
      </c>
      <c r="W33" s="74">
        <v>0</v>
      </c>
      <c r="X33" s="73">
        <v>25</v>
      </c>
      <c r="Y33" s="74">
        <v>0</v>
      </c>
      <c r="Z33" s="73">
        <v>26</v>
      </c>
      <c r="AA33" s="74">
        <v>0</v>
      </c>
      <c r="AB33" s="73">
        <v>28</v>
      </c>
      <c r="AC33" s="72">
        <v>0</v>
      </c>
      <c r="AD33" s="69">
        <v>22</v>
      </c>
      <c r="AE33" s="70">
        <v>0</v>
      </c>
      <c r="AF33" s="75">
        <v>24</v>
      </c>
      <c r="AG33" s="72">
        <v>0</v>
      </c>
      <c r="AH33" s="71">
        <v>27</v>
      </c>
      <c r="AI33" s="74">
        <v>0</v>
      </c>
      <c r="AJ33" s="71">
        <v>17</v>
      </c>
      <c r="AK33" s="74">
        <v>0</v>
      </c>
      <c r="AL33" s="47"/>
      <c r="AM33" s="48">
        <f t="shared" si="1"/>
        <v>3</v>
      </c>
      <c r="AN33" s="47"/>
      <c r="AO33" s="76">
        <f t="shared" si="2"/>
        <v>0</v>
      </c>
      <c r="AP33" s="54">
        <f t="shared" si="3"/>
        <v>1435</v>
      </c>
      <c r="AQ33" s="77">
        <f t="shared" si="4"/>
        <v>1210</v>
      </c>
      <c r="AR33" s="54">
        <f t="shared" si="5"/>
        <v>1075</v>
      </c>
      <c r="AS33" s="77">
        <f t="shared" si="6"/>
        <v>1038</v>
      </c>
      <c r="AT33" s="77">
        <f t="shared" si="7"/>
        <v>1026</v>
      </c>
      <c r="AU33" s="77">
        <f t="shared" si="8"/>
        <v>1010</v>
      </c>
      <c r="AV33" s="77">
        <f t="shared" si="9"/>
        <v>1072</v>
      </c>
      <c r="AW33" s="54">
        <f t="shared" si="10"/>
        <v>1055</v>
      </c>
      <c r="AX33" s="77">
        <f t="shared" si="11"/>
        <v>1025</v>
      </c>
      <c r="AY33" s="77">
        <f t="shared" si="12"/>
        <v>1170</v>
      </c>
      <c r="AZ33" s="2"/>
      <c r="BA33" s="78">
        <f t="shared" si="13"/>
        <v>0</v>
      </c>
      <c r="BB33" s="77">
        <f t="shared" si="14"/>
        <v>17</v>
      </c>
      <c r="BC33" s="77">
        <f t="shared" si="15"/>
        <v>15</v>
      </c>
      <c r="BD33" s="54">
        <f t="shared" si="16"/>
        <v>13</v>
      </c>
      <c r="BE33" s="77">
        <f t="shared" si="17"/>
        <v>15</v>
      </c>
      <c r="BF33" s="77">
        <f t="shared" si="18"/>
        <v>6</v>
      </c>
      <c r="BG33" s="77">
        <f t="shared" si="19"/>
        <v>13</v>
      </c>
      <c r="BH33" s="77">
        <f t="shared" si="20"/>
        <v>13</v>
      </c>
      <c r="BI33" s="77">
        <f t="shared" si="21"/>
        <v>14</v>
      </c>
      <c r="BJ33" s="77">
        <f t="shared" si="22"/>
        <v>13</v>
      </c>
      <c r="BK33" s="77">
        <f t="shared" si="23"/>
        <v>15</v>
      </c>
      <c r="BL33" s="55">
        <f t="shared" si="29"/>
        <v>134</v>
      </c>
      <c r="BM33" s="54">
        <f t="shared" si="30"/>
        <v>0</v>
      </c>
      <c r="BN33" s="54">
        <f t="shared" si="31"/>
        <v>17</v>
      </c>
      <c r="BO33" s="56">
        <f t="shared" si="32"/>
        <v>134</v>
      </c>
      <c r="BP33" s="7"/>
    </row>
    <row r="34" spans="1:68" ht="14.25" x14ac:dyDescent="0.2">
      <c r="A34" s="57">
        <v>999</v>
      </c>
      <c r="B34" s="58" t="s">
        <v>56</v>
      </c>
      <c r="C34" s="79" t="s">
        <v>57</v>
      </c>
      <c r="D34" s="59"/>
      <c r="E34" s="60"/>
      <c r="F34" s="61"/>
      <c r="G34" s="59"/>
      <c r="H34" s="62"/>
      <c r="I34" s="63"/>
      <c r="J34" s="84" t="s">
        <v>58</v>
      </c>
      <c r="K34" s="65"/>
      <c r="L34" s="66"/>
      <c r="M34" s="67"/>
      <c r="N34" s="63"/>
      <c r="O34" s="68"/>
      <c r="P34" s="69"/>
      <c r="Q34" s="70"/>
      <c r="R34" s="71"/>
      <c r="S34" s="72"/>
      <c r="T34" s="73"/>
      <c r="U34" s="74"/>
      <c r="V34" s="71"/>
      <c r="W34" s="74"/>
      <c r="X34" s="73"/>
      <c r="Y34" s="74"/>
      <c r="Z34" s="73"/>
      <c r="AA34" s="74"/>
      <c r="AB34" s="73"/>
      <c r="AC34" s="72"/>
      <c r="AD34" s="69"/>
      <c r="AE34" s="70"/>
      <c r="AF34" s="75"/>
      <c r="AG34" s="72"/>
      <c r="AH34" s="71"/>
      <c r="AI34" s="74"/>
      <c r="AJ34" s="71"/>
      <c r="AK34" s="74"/>
      <c r="AL34" s="47"/>
      <c r="AM34" s="48"/>
      <c r="AN34" s="47"/>
      <c r="AO34" s="76"/>
      <c r="AP34" s="54"/>
      <c r="AQ34" s="77"/>
      <c r="AR34" s="54"/>
      <c r="AS34" s="77"/>
      <c r="AT34" s="77"/>
      <c r="AU34" s="77"/>
      <c r="AV34" s="77"/>
      <c r="AW34" s="54"/>
      <c r="AX34" s="77"/>
      <c r="AY34" s="77"/>
      <c r="AZ34" s="2"/>
      <c r="BA34" s="78"/>
      <c r="BB34" s="77"/>
      <c r="BC34" s="77"/>
      <c r="BD34" s="54"/>
      <c r="BE34" s="77"/>
      <c r="BF34" s="77"/>
      <c r="BG34" s="77"/>
      <c r="BH34" s="77"/>
      <c r="BI34" s="77"/>
      <c r="BJ34" s="77"/>
      <c r="BK34" s="77"/>
      <c r="BL34" s="55"/>
      <c r="BM34" s="54"/>
      <c r="BN34" s="54"/>
      <c r="BO34" s="56"/>
      <c r="BP34" s="7"/>
    </row>
    <row r="35" spans="1:68" ht="20.25" customHeight="1" x14ac:dyDescent="0.2">
      <c r="A35" s="85">
        <f>COUNTIF(A5:A34,"&lt;201")</f>
        <v>29</v>
      </c>
      <c r="B35" s="86"/>
      <c r="C35" s="87"/>
      <c r="D35" s="87"/>
      <c r="E35" s="87"/>
      <c r="F35" s="88"/>
      <c r="G35" s="89"/>
      <c r="H35" s="90"/>
      <c r="I35" s="90"/>
      <c r="J35" s="90"/>
      <c r="K35" s="91"/>
      <c r="L35" s="90"/>
      <c r="M35" s="90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92"/>
      <c r="AG35" s="87"/>
      <c r="AH35" s="87"/>
      <c r="AI35" s="87"/>
      <c r="AJ35" s="87"/>
      <c r="AK35" s="87"/>
      <c r="AL35" s="87"/>
      <c r="AM35" s="87"/>
      <c r="AN35" s="87"/>
      <c r="AO35" s="93"/>
      <c r="AP35" s="94"/>
      <c r="AQ35" s="94"/>
      <c r="AR35" s="93"/>
      <c r="AS35" s="93"/>
      <c r="AT35" s="93"/>
      <c r="AU35" s="93"/>
      <c r="AV35" s="93"/>
      <c r="AW35" s="93"/>
      <c r="AX35" s="93"/>
      <c r="AY35" s="94"/>
      <c r="AZ35" s="2"/>
      <c r="BA35" s="2"/>
      <c r="BB35" s="2"/>
      <c r="BC35" s="2"/>
      <c r="BD35" s="2"/>
      <c r="BE35" s="94"/>
      <c r="BF35" s="93"/>
      <c r="BG35" s="94"/>
      <c r="BH35" s="94"/>
      <c r="BI35" s="94"/>
      <c r="BJ35" s="94"/>
      <c r="BK35" s="94"/>
      <c r="BL35" s="94"/>
      <c r="BM35" s="93"/>
      <c r="BN35" s="94"/>
      <c r="BO35" s="2"/>
      <c r="BP35" s="7"/>
    </row>
    <row r="36" spans="1:68" ht="18" customHeight="1" x14ac:dyDescent="0.2">
      <c r="A36" s="95"/>
      <c r="B36" s="96"/>
      <c r="C36" s="87"/>
      <c r="D36" s="87"/>
      <c r="E36" s="87"/>
      <c r="F36" s="97"/>
      <c r="G36" s="89"/>
      <c r="H36" s="90"/>
      <c r="I36" s="90"/>
      <c r="J36" s="90"/>
      <c r="K36" s="91"/>
      <c r="L36" s="90"/>
      <c r="M36" s="90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93"/>
      <c r="AP36" s="94"/>
      <c r="AQ36" s="94"/>
      <c r="AR36" s="93"/>
      <c r="AS36" s="93"/>
      <c r="AT36" s="93"/>
      <c r="AU36" s="93"/>
      <c r="AV36" s="93"/>
      <c r="AW36" s="93"/>
      <c r="AX36" s="93"/>
      <c r="AY36" s="94"/>
      <c r="AZ36" s="2"/>
      <c r="BA36" s="2"/>
      <c r="BB36" s="2"/>
      <c r="BC36" s="2"/>
      <c r="BD36" s="2"/>
      <c r="BE36" s="94"/>
      <c r="BF36" s="93"/>
      <c r="BG36" s="94"/>
      <c r="BH36" s="94"/>
      <c r="BI36" s="94"/>
      <c r="BJ36" s="94"/>
      <c r="BK36" s="94"/>
      <c r="BL36" s="94"/>
      <c r="BM36" s="93"/>
      <c r="BN36" s="94"/>
      <c r="BO36" s="2"/>
      <c r="BP36" s="7"/>
    </row>
    <row r="37" spans="1:68" x14ac:dyDescent="0.2">
      <c r="A37" s="98"/>
      <c r="B37" s="99"/>
      <c r="C37" s="87"/>
      <c r="D37" s="87"/>
      <c r="E37" s="87"/>
      <c r="F37" s="2"/>
      <c r="G37" s="89"/>
      <c r="H37" s="90"/>
      <c r="I37" s="90"/>
      <c r="J37" s="90"/>
      <c r="K37" s="90"/>
      <c r="L37" s="90"/>
      <c r="M37" s="9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2"/>
      <c r="AP37" s="2"/>
      <c r="AQ37" s="2"/>
      <c r="AR37" s="93"/>
      <c r="AS37" s="93"/>
      <c r="AT37" s="93"/>
      <c r="AU37" s="93"/>
      <c r="AV37" s="93"/>
      <c r="AW37" s="93"/>
      <c r="AX37" s="93"/>
      <c r="AY37" s="2"/>
      <c r="AZ37" s="2"/>
      <c r="BA37" s="2"/>
      <c r="BB37" s="2"/>
      <c r="BC37" s="2"/>
      <c r="BD37" s="2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2"/>
      <c r="BP37" s="7"/>
    </row>
    <row r="38" spans="1:68" ht="15.75" x14ac:dyDescent="0.25">
      <c r="A38" s="119" t="s">
        <v>59</v>
      </c>
      <c r="B38" s="119"/>
      <c r="C38" s="111" t="s">
        <v>74</v>
      </c>
      <c r="D38" s="111"/>
      <c r="E38" s="111"/>
      <c r="F38" s="111"/>
      <c r="G38" s="111"/>
      <c r="H38" s="111"/>
      <c r="I38" s="111"/>
      <c r="J38" s="111"/>
      <c r="K38" s="111"/>
      <c r="L38" s="110" t="s">
        <v>60</v>
      </c>
      <c r="M38" s="110"/>
      <c r="N38" s="110"/>
      <c r="O38" s="110"/>
      <c r="P38" s="110"/>
      <c r="Q38" s="111" t="s">
        <v>71</v>
      </c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00"/>
      <c r="AF38" s="100"/>
      <c r="AG38" s="100"/>
      <c r="AH38" s="100"/>
      <c r="AI38" s="100"/>
      <c r="AJ38" s="100"/>
      <c r="AK38" s="100"/>
      <c r="AL38" s="101"/>
      <c r="AM38" s="101"/>
      <c r="AN38" s="101"/>
      <c r="AO38" s="2"/>
      <c r="AP38" s="2"/>
      <c r="AQ38" s="2"/>
      <c r="AR38" s="94"/>
      <c r="AS38" s="94"/>
      <c r="AT38" s="94"/>
      <c r="AU38" s="94"/>
      <c r="AV38" s="94"/>
      <c r="AW38" s="94"/>
      <c r="AX38" s="94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7"/>
    </row>
    <row r="39" spans="1:68" x14ac:dyDescent="0.2">
      <c r="A39" s="2"/>
      <c r="B39" s="2"/>
      <c r="C39" s="2"/>
      <c r="D39" s="2"/>
      <c r="E39" s="117"/>
      <c r="F39" s="11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7"/>
    </row>
    <row r="40" spans="1:6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7"/>
    </row>
    <row r="41" spans="1:6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7"/>
    </row>
    <row r="42" spans="1:6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7"/>
    </row>
    <row r="43" spans="1:68" x14ac:dyDescent="0.2">
      <c r="A43" s="2"/>
      <c r="B43" s="2"/>
      <c r="C43" s="94"/>
      <c r="D43" s="2"/>
      <c r="E43" s="2"/>
      <c r="F43" s="2"/>
      <c r="G43" s="2"/>
      <c r="H43" s="2"/>
      <c r="I43" s="2"/>
      <c r="J43" s="2"/>
      <c r="K43" s="2"/>
      <c r="L43" s="2"/>
      <c r="M43" s="9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7"/>
    </row>
    <row r="44" spans="1:6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7"/>
    </row>
    <row r="45" spans="1:6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68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6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68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</sheetData>
  <protectedRanges>
    <protectedRange sqref="L5:L34" name="Diapazons4"/>
    <protectedRange sqref="P5:AK34" name="Diapazons2"/>
    <protectedRange sqref="A1 A3 K35:K36 K5:L34 A35 B36 G5:G34 A5:D34" name="Diapazons1"/>
    <protectedRange sqref="Q3 C38 Q38 J5:J34" name="Diapazons3"/>
  </protectedRanges>
  <mergeCells count="26">
    <mergeCell ref="E39:F39"/>
    <mergeCell ref="AH4:AI4"/>
    <mergeCell ref="AJ4:AK4"/>
    <mergeCell ref="A38:B38"/>
    <mergeCell ref="C38:K38"/>
    <mergeCell ref="L38:P38"/>
    <mergeCell ref="Q38:AD38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:AG2"/>
    <mergeCell ref="AO1:AP1"/>
    <mergeCell ref="AR1:AT1"/>
    <mergeCell ref="AV1:AW1"/>
    <mergeCell ref="A3:B3"/>
    <mergeCell ref="D3:G3"/>
    <mergeCell ref="M3:P3"/>
    <mergeCell ref="Q3:AK3"/>
    <mergeCell ref="AO3:AY3"/>
  </mergeCells>
  <conditionalFormatting sqref="B5:B34">
    <cfRule type="expression" dxfId="16" priority="1" stopIfTrue="1">
      <formula>J5=1</formula>
    </cfRule>
    <cfRule type="expression" dxfId="15" priority="2" stopIfTrue="1">
      <formula>J5=2</formula>
    </cfRule>
    <cfRule type="expression" dxfId="14" priority="3" stopIfTrue="1">
      <formula>J5=3</formula>
    </cfRule>
  </conditionalFormatting>
  <conditionalFormatting sqref="BL7:BL34">
    <cfRule type="expression" dxfId="13" priority="4" stopIfTrue="1">
      <formula>A7="X"</formula>
    </cfRule>
  </conditionalFormatting>
  <conditionalFormatting sqref="BM7:BM34">
    <cfRule type="expression" dxfId="12" priority="5" stopIfTrue="1">
      <formula>A7="X"</formula>
    </cfRule>
  </conditionalFormatting>
  <conditionalFormatting sqref="BN7:BN34">
    <cfRule type="expression" dxfId="11" priority="6" stopIfTrue="1">
      <formula>A7="X"</formula>
    </cfRule>
  </conditionalFormatting>
  <conditionalFormatting sqref="BO7:BO34">
    <cfRule type="expression" dxfId="10" priority="7" stopIfTrue="1">
      <formula>A7="X"</formula>
    </cfRule>
  </conditionalFormatting>
  <conditionalFormatting sqref="I5:I34">
    <cfRule type="expression" dxfId="9" priority="8" stopIfTrue="1">
      <formula>I5&gt;150</formula>
    </cfRule>
    <cfRule type="expression" dxfId="8" priority="9" stopIfTrue="1">
      <formula>I5&lt;-150</formula>
    </cfRule>
  </conditionalFormatting>
  <conditionalFormatting sqref="P5:P34">
    <cfRule type="expression" dxfId="7" priority="10" stopIfTrue="1">
      <formula>P5=999</formula>
    </cfRule>
  </conditionalFormatting>
  <conditionalFormatting sqref="R5:R34 T5:T34 V5:V34">
    <cfRule type="expression" dxfId="6" priority="11" stopIfTrue="1">
      <formula>R5=999</formula>
    </cfRule>
  </conditionalFormatting>
  <conditionalFormatting sqref="X5:X34 Z5:Z34 AB5:AB34 AD5:AD34 AF5:AF34 AH5:AH34 AJ5:AJ34">
    <cfRule type="expression" dxfId="5" priority="12" stopIfTrue="1">
      <formula>X5=999</formula>
    </cfRule>
  </conditionalFormatting>
  <conditionalFormatting sqref="Q3:AK3">
    <cfRule type="expression" dxfId="4" priority="13" stopIfTrue="1">
      <formula>$Q$3=""</formula>
    </cfRule>
  </conditionalFormatting>
  <conditionalFormatting sqref="J5">
    <cfRule type="expression" dxfId="3" priority="14" stopIfTrue="1">
      <formula>$J5=""</formula>
    </cfRule>
  </conditionalFormatting>
  <conditionalFormatting sqref="J6:J34">
    <cfRule type="expression" dxfId="2" priority="15" stopIfTrue="1">
      <formula>$J6=0</formula>
    </cfRule>
  </conditionalFormatting>
  <conditionalFormatting sqref="C38:K38">
    <cfRule type="expression" dxfId="1" priority="16" stopIfTrue="1">
      <formula>$C$38=0</formula>
    </cfRule>
  </conditionalFormatting>
  <conditionalFormatting sqref="Q38:AD38">
    <cfRule type="expression" dxfId="0" priority="17" stopIfTrue="1">
      <formula>$Q$38=0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-=TABULA=-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Dace</cp:lastModifiedBy>
  <dcterms:created xsi:type="dcterms:W3CDTF">2019-09-22T19:25:53Z</dcterms:created>
  <dcterms:modified xsi:type="dcterms:W3CDTF">2019-09-25T08:48:34Z</dcterms:modified>
</cp:coreProperties>
</file>